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128" windowHeight="8148" tabRatio="214" activeTab="0"/>
  </bookViews>
  <sheets>
    <sheet name="Servizi" sheetId="1" r:id="rId1"/>
  </sheets>
  <definedNames>
    <definedName name="_xlfn.SINGLE" hidden="1">#NAME?</definedName>
  </definedNames>
  <calcPr fullCalcOnLoad="1"/>
</workbook>
</file>

<file path=xl/sharedStrings.xml><?xml version="1.0" encoding="utf-8"?>
<sst xmlns="http://schemas.openxmlformats.org/spreadsheetml/2006/main" count="2387" uniqueCount="690">
  <si>
    <t>Allegato II -Scheda B</t>
  </si>
  <si>
    <t xml:space="preserve"> PROGRAMMA BIENNALE DEGLI ACQUISTI DI FORNITURE E SERVIZI </t>
  </si>
  <si>
    <t>D.G. 40.03</t>
  </si>
  <si>
    <t>STIMA DEI COSTI DELL'ACQUISTO</t>
  </si>
  <si>
    <t>CENTRALE DI COMMITTENZA O SOGGETTO AGGREGATORE AL QUALE SI FARA' RICORSO PER L'ESPLETAMENTO DELLA PROCEDURA DI AFFIDAMENTO (11)</t>
  </si>
  <si>
    <t>Acquisto aggiunto o variato a seguito di modifica programma (12)</t>
  </si>
  <si>
    <t xml:space="preserve">
Codice Unico Intervento - CUI (1)</t>
  </si>
  <si>
    <t>Annualità nella quale si prevede di dare avvio alla procedura di affidamento</t>
  </si>
  <si>
    <t>cup (2)</t>
  </si>
  <si>
    <t>Acquisto ricompreso nell'importo complessivo di un lavoro o di altra acquisizione presente in programmazione di lavori, forniture e servizi  tabella B.2Bis</t>
  </si>
  <si>
    <t>CUI lavoro o altra acquisizione nel cui importo complessivo l'acquisto è eventualmente ricompreso (3)</t>
  </si>
  <si>
    <t>Lotto
funzionale
(4)</t>
  </si>
  <si>
    <t>Settore</t>
  </si>
  <si>
    <t>CPV</t>
  </si>
  <si>
    <t>Livello di priorità (6) tabella B.1</t>
  </si>
  <si>
    <t>il Responsabile del Procedimento (7)</t>
  </si>
  <si>
    <t>Durata del contratto</t>
  </si>
  <si>
    <t>L'acquisto è relativo a nuovo affidamento di contratto in essere (8)</t>
  </si>
  <si>
    <t>primo anno</t>
  </si>
  <si>
    <t>secondo anno</t>
  </si>
  <si>
    <t>Costi su annualità successiva</t>
  </si>
  <si>
    <t>Totale</t>
  </si>
  <si>
    <t>Apporto di capitale privato (11)</t>
  </si>
  <si>
    <t>Codice AUSA</t>
  </si>
  <si>
    <t>denominazione</t>
  </si>
  <si>
    <t>Importo</t>
  </si>
  <si>
    <t>tipologia tabella B.1 Bis</t>
  </si>
  <si>
    <t>SI/NO</t>
  </si>
  <si>
    <t>Codice
Nuts</t>
  </si>
  <si>
    <t>Servizi/Forniture</t>
  </si>
  <si>
    <t>Tabella B.1</t>
  </si>
  <si>
    <t xml:space="preserve"> Tabella B.2</t>
  </si>
  <si>
    <t>NO</t>
  </si>
  <si>
    <t>SI</t>
  </si>
  <si>
    <t>Regione Campania</t>
  </si>
  <si>
    <t>SERVIZI</t>
  </si>
  <si>
    <t>0000237377</t>
  </si>
  <si>
    <t>REGIONE CAMPANIA</t>
  </si>
  <si>
    <t>ITF3</t>
  </si>
  <si>
    <t>7982400-6</t>
  </si>
  <si>
    <t>Servizi di stampa nonché pianificazione ed intermediazione di spazi pubblicitari</t>
  </si>
  <si>
    <t>79952000-2</t>
  </si>
  <si>
    <t>Acquisto aggiunto o
variato a seguito di
modifica programma
(12) Tabella B.2</t>
  </si>
  <si>
    <t>Ambito
geografico di
esecuzione
dell'acquisto</t>
  </si>
  <si>
    <t>Servizi</t>
  </si>
  <si>
    <t>no</t>
  </si>
  <si>
    <t>da definire</t>
  </si>
  <si>
    <t>D.G. 50.02</t>
  </si>
  <si>
    <t xml:space="preserve">Acquisto aggiunto o variato a seguito di modifica programma (12) </t>
  </si>
  <si>
    <t>Tabella B.2</t>
  </si>
  <si>
    <t>3 ANNI</t>
  </si>
  <si>
    <t>Dott.ssa Anna Coppola</t>
  </si>
  <si>
    <t>Si</t>
  </si>
  <si>
    <t>si</t>
  </si>
  <si>
    <t>D.G. 50.05</t>
  </si>
  <si>
    <t>CENTRALE DI COMMITTENZA O SOGGETTO AGGREGATORE AL QUALE SI FARA' RICORSO PER L'ESPLETAMENTO DELLA PROCEDURA DI AFFIDAMENTO  (11)</t>
  </si>
  <si>
    <t>ITF33</t>
  </si>
  <si>
    <t>90732600-3</t>
  </si>
  <si>
    <t>B19J21001460003</t>
  </si>
  <si>
    <t>Conduzione, Miglioramento e Potenziamento della rete di distribuzione delle acque per usi civili ed annessa gestione operativa dell'acquedotto campano ambiti distrettuali Napoli - Caserta Alto calore Irpino (Benevento)</t>
  </si>
  <si>
    <t>Antonio Ramondo</t>
  </si>
  <si>
    <t>biennale</t>
  </si>
  <si>
    <t>D.G. 50.07</t>
  </si>
  <si>
    <t xml:space="preserve">Ambito geografico di esecuzione dell'acquisto </t>
  </si>
  <si>
    <t>79956000-0</t>
  </si>
  <si>
    <t>Massima</t>
  </si>
  <si>
    <t>12 mesi</t>
  </si>
  <si>
    <t>72200000-7</t>
  </si>
  <si>
    <t>Servizio di consulenza all'irrigazione aziendale (PRCI)  e sviluppo di sistemi di supporto alle decisioni per aree irrigue comprensoriali</t>
  </si>
  <si>
    <t xml:space="preserve">18 mesi </t>
  </si>
  <si>
    <t>77230000-1</t>
  </si>
  <si>
    <t>No</t>
  </si>
  <si>
    <t>Un anno</t>
  </si>
  <si>
    <t>D.G. 50.09</t>
  </si>
  <si>
    <t>CUI lavoro o altra acquisizione nel
cui importo complessivo l'acquisto è
eventualmente ricompreso (3)</t>
  </si>
  <si>
    <t xml:space="preserve">L'acquisto è relativo a nuovo affidamento di contratto in essere (8) </t>
  </si>
  <si>
    <t>Lucilla Palmieri</t>
  </si>
  <si>
    <t>3 anni</t>
  </si>
  <si>
    <t>79950000-8</t>
  </si>
  <si>
    <t>Spese per manifestazioni e convegni</t>
  </si>
  <si>
    <t>79800000-2</t>
  </si>
  <si>
    <t>Spese per la pubblicazione del Piano Paesaggistico</t>
  </si>
  <si>
    <t>annuale</t>
  </si>
  <si>
    <t>71400000-2</t>
  </si>
  <si>
    <t>n.a</t>
  </si>
  <si>
    <t>D.G. 50.12</t>
  </si>
  <si>
    <t>Tabella B.0</t>
  </si>
  <si>
    <t>Avv. Colomba Auricchio</t>
  </si>
  <si>
    <t>AGENZIA CAMPANIA TURISMO</t>
  </si>
  <si>
    <t xml:space="preserve">Acquisto aggiunto o variato a seguito di  modifica programma (12) </t>
  </si>
  <si>
    <t xml:space="preserve">Livello di priorità (6) </t>
  </si>
  <si>
    <t>tabella B.1</t>
  </si>
  <si>
    <t xml:space="preserve">STIMA DEI COSTI DELL'ACQUISTO
</t>
  </si>
  <si>
    <t>24 mesi</t>
  </si>
  <si>
    <t>Codice Nuts</t>
  </si>
  <si>
    <t>D.G.  50.17</t>
  </si>
  <si>
    <t xml:space="preserve">"Acquisto aggiunto o variato a seguito di modifica programma (12) Tabella B.2" </t>
  </si>
  <si>
    <t>D.G. 50.18</t>
  </si>
  <si>
    <t>Ufficio Speciale 60 06 01 - Centrale Acquisti e Procedure di Finanziamento di Progetti relativi ad Infrastrutture</t>
  </si>
  <si>
    <t>na</t>
  </si>
  <si>
    <t>U.S.  60.11</t>
  </si>
  <si>
    <t>Ambito geografico di esecuzione dell'acquisto</t>
  </si>
  <si>
    <t>ITF31</t>
  </si>
  <si>
    <t>Servizi di progettazione, organizzazione ed allestimento degli eventi di comuncazione istituzionale</t>
  </si>
  <si>
    <t>50330000-7</t>
  </si>
  <si>
    <t>50333000-8</t>
  </si>
  <si>
    <t>Dott. Filippo Diasco</t>
  </si>
  <si>
    <t>36 mesi</t>
  </si>
  <si>
    <t>237377</t>
  </si>
  <si>
    <t>77500000-5</t>
  </si>
  <si>
    <t xml:space="preserve">Servizio di scuderizzazione presso Centro di incremento Ippico Regionale </t>
  </si>
  <si>
    <t>Attività connesse alla realizzazione del PPR</t>
  </si>
  <si>
    <t>D.G. 50.15</t>
  </si>
  <si>
    <t>92000000-1</t>
  </si>
  <si>
    <t>NA</t>
  </si>
  <si>
    <t>correlato alla durata di  BMT NAPOLI</t>
  </si>
  <si>
    <t xml:space="preserve">correlato alla durata di BIT MILANO </t>
  </si>
  <si>
    <t xml:space="preserve">Correlato alla durata di BMTA PAESTUM </t>
  </si>
  <si>
    <t>Correlato alla durata di WTM LONDRA</t>
  </si>
  <si>
    <t xml:space="preserve">Correlato alla durata di ILTM CANNES  </t>
  </si>
  <si>
    <t xml:space="preserve">Descrizione dell'acquisto </t>
  </si>
  <si>
    <t>Lotto funzionale
(4)</t>
  </si>
  <si>
    <t>Livello di priorità (6)</t>
  </si>
  <si>
    <t xml:space="preserve"> </t>
  </si>
  <si>
    <t xml:space="preserve">servizi </t>
  </si>
  <si>
    <t>Codice Unico Intervento - CUI (1)</t>
  </si>
  <si>
    <t>Accordo quadro triennale, con un unico operatore economico, ai sensi dell’art. 54, comma 3, del D. lgs. n. 50/2016, per l’affidamento di servizi di ingegneria e architettura per la “REALIZZAZIONE, RISTRUTTURAZIONE, ADEGUAMENTO E MANUTENZIONE, ARCHITETTONICA, STRUTTURALE ED IMPIANTISTICA DEI CENTRI PER L'IMPIEGO SITI IN REGIONE CAMPANIA”. Lotto 3</t>
  </si>
  <si>
    <t>S 80011990639 2023 51520</t>
  </si>
  <si>
    <t>Descrizione dell'acquisto</t>
  </si>
  <si>
    <t>Accordo quadro triennale, con un unico operatore economico, ai sensi dell’art. 54, comma 3, del D. lgs. n. 50/2016, per l’affidamento di servizi di ingegneria e architettura per la “REALIZZAZIONE, RISTRUTTURAZIONE, ADEGUAMENTO E MANUTENZIONE, ARCHITETTONICA, STRUTTURALE ED IMPIANTISTICA DEI CENTRI PER L'IMPIEGO SITI IN REGIONE CAMPANIA”. Lotto 1</t>
  </si>
  <si>
    <t>Accordo quadro triennale, con un unico operatore economico, ai sensi dell’art. 54, comma 3, del D. lgs. n. 50/2016, per l’affidamento di servizi di ingegneria e architettura per la “REALIZZAZIONE, RISTRUTTURAZIONE, ADEGUAMENTO E MANUTENZIONE, ARCHITETTONICA, STRUTTURALE ED IMPIANTISTICA DEI CENTRI PER L'IMPIEGO SITI IN REGIONE CAMPANIA”. Lotto 2</t>
  </si>
  <si>
    <t>S 80011990639 2023 51525</t>
  </si>
  <si>
    <t>S 80011990639 2023 51526</t>
  </si>
  <si>
    <t>FORNITURE</t>
  </si>
  <si>
    <t>dott.ssa Maria Passari</t>
  </si>
  <si>
    <t>72220000-3</t>
  </si>
  <si>
    <t>Servizi per la realizzazione di un sistema di gestione dei dati in blockchain per lo sviluppo e l'attuazione di un sistema di tracciabilità e rintracciabilità dei prodotti della filiera agroalimentare e ittica in Campania</t>
  </si>
  <si>
    <t>2 anni</t>
  </si>
  <si>
    <t xml:space="preserve">primo anno </t>
  </si>
  <si>
    <t xml:space="preserve">secondo anno </t>
  </si>
  <si>
    <t>D.G. 50.03</t>
  </si>
  <si>
    <t>D.G. Autorità Gestione FESR</t>
  </si>
  <si>
    <t>IT3</t>
  </si>
  <si>
    <t>92400000-5</t>
  </si>
  <si>
    <t>Servizi di rassegna stampa telematica quotidiana e informazione giornalistica a mezzo di agenzie di stampa</t>
  </si>
  <si>
    <t>Industria 4.0 – Servizi per l' innovazione e implementazione del portale/piattaforma tecnologica dedicato</t>
  </si>
  <si>
    <t xml:space="preserve"> 85311000-2</t>
  </si>
  <si>
    <t>Gestione dei servizi e delle attività socio-formative dell'Istituto 'Paolo Colosimo' di Napoli – Triennio 2023-2026</t>
  </si>
  <si>
    <t>Dott. Marco Giulio Cesare Di Maio</t>
  </si>
  <si>
    <t>Servizio</t>
  </si>
  <si>
    <t>Regione Campania  Centrale Acquisti</t>
  </si>
  <si>
    <r>
      <rPr>
        <b/>
        <sz val="10"/>
        <rFont val="Arial"/>
        <family val="2"/>
      </rPr>
      <t>Campania&gt;Artecard 2023</t>
    </r>
    <r>
      <rPr>
        <sz val="10"/>
        <rFont val="Arial"/>
        <family val="2"/>
      </rPr>
      <t xml:space="preserve"> è il sistema integrato musei–trasporti ideato dalla Regione Campania, con l’obiettivo di potenziare la fruizione del patrimonio culturale della Campania e favorire il turismo culturale nel territorio regionale</t>
    </r>
  </si>
  <si>
    <t>dott.ssa Nadia Murolo - Scabec ing. Francesca Maciocia</t>
  </si>
  <si>
    <t>1 gennaio 2023 - 31 dicembre 2023</t>
  </si>
  <si>
    <t>SCABEC</t>
  </si>
  <si>
    <r>
      <rPr>
        <b/>
        <sz val="10"/>
        <rFont val="Arial"/>
        <family val="2"/>
      </rPr>
      <t>Campania&gt;Artecard 2024</t>
    </r>
    <r>
      <rPr>
        <sz val="10"/>
        <rFont val="Arial"/>
        <family val="2"/>
      </rPr>
      <t xml:space="preserve"> è il sistema integrato musei–trasporti ideato dalla Regione Campania, con l’obiettivo di potenziare la fruizione del patrimonio culturale della Campania e favorire il turismo culturale nel territorio regionale</t>
    </r>
  </si>
  <si>
    <t>1 gennaio 2024 - 31 dicembre 2024</t>
  </si>
  <si>
    <t>///</t>
  </si>
  <si>
    <t xml:space="preserve">CONSIP </t>
  </si>
  <si>
    <t>72000000-5 - Servizi informatici: consulenza, sviluppo di software, Internet e supporto</t>
  </si>
  <si>
    <t>Progettazione e assistenza informatica – sistema di accreditamento regionale (l.r. n. 12/2005) e nazionale (d.m. n.113/2018) dei musei regionali.</t>
  </si>
  <si>
    <t>Anita Florio (Dirigente)</t>
  </si>
  <si>
    <t>80000000-4 - Servizi di istruzione e formazione</t>
  </si>
  <si>
    <t>Corso di Formazione - Norme di catalogazione: principi e regole per le biblioteche aderenti al Polo SBN Campania  2023 e 2024.</t>
  </si>
  <si>
    <t>SERVIZIO</t>
  </si>
  <si>
    <t xml:space="preserve">Azioni a supporto delle manifestazioni fieristiche 2023 - trasferimento risorse all'Agenzia Campania Turismo   </t>
  </si>
  <si>
    <t>0000235751</t>
  </si>
  <si>
    <t>Fiera Milano S.P.A.</t>
  </si>
  <si>
    <t xml:space="preserve">correlato alla durata di ITB BERLINO (virtuale) </t>
  </si>
  <si>
    <t>90.000,00 oltre IVA</t>
  </si>
  <si>
    <t xml:space="preserve">0000187557 </t>
  </si>
  <si>
    <t>ENIT - Agenzia nazionale del Turismo</t>
  </si>
  <si>
    <t>Progecta s.r.l.</t>
  </si>
  <si>
    <t xml:space="preserve">Correlato alla durata di TTG RIMINI </t>
  </si>
  <si>
    <t>210.000,00 oltre IVA</t>
  </si>
  <si>
    <t>Italian Exhibition Group S.p.A.</t>
  </si>
  <si>
    <t>91.000,00 oltre IVA</t>
  </si>
  <si>
    <t>Leader s.r.l.</t>
  </si>
  <si>
    <t>WTM LONDRA tbd novembre 2023</t>
  </si>
  <si>
    <t>150.000,00 oltre IVA</t>
  </si>
  <si>
    <t>ILTM CANNES tbd dicembre 2023</t>
  </si>
  <si>
    <t xml:space="preserve"> 130.000,00 oltre IVA</t>
  </si>
  <si>
    <t>anno 2023</t>
  </si>
  <si>
    <t>BIT Milano, 12-14 febbraio 2023</t>
  </si>
  <si>
    <t>ITB BERLINO  8-12 marzo 2023</t>
  </si>
  <si>
    <t xml:space="preserve">BMT  NAPOLI 16-18 marzo 2023 </t>
  </si>
  <si>
    <t>TTG RIMINI tbd ottobre 2023</t>
  </si>
  <si>
    <t>BMTA PAESTUM tbd 2023</t>
  </si>
  <si>
    <t>trasferimento risorse all'Agenzia Campania Turismo  per concessione del contributo ai viaggi d’istruzione a  Istituti Scolastici  - Turismo scolastico</t>
  </si>
  <si>
    <t>134.500,00 oltre IVA</t>
  </si>
  <si>
    <t>Ing. Mauro BIAFORE</t>
  </si>
  <si>
    <t>2023-2025</t>
  </si>
  <si>
    <t>Nuts 2 codice ITF3</t>
  </si>
  <si>
    <t>Fornitiure di servizi</t>
  </si>
  <si>
    <t>Servizio di spegnimento incendi boschivi a mezzo elicotteri in Regione Campania.</t>
  </si>
  <si>
    <t>Massimino Cavallaro</t>
  </si>
  <si>
    <t>Regione Campanioa</t>
  </si>
  <si>
    <t>nd</t>
  </si>
  <si>
    <t>Fornitura</t>
  </si>
  <si>
    <t>Fornitura per potenziamento rete di connettività regionale</t>
  </si>
  <si>
    <t xml:space="preserve">24 mesi </t>
  </si>
  <si>
    <t>Consip S.p.a.</t>
  </si>
  <si>
    <t>Servizi per potenziamento rete di connettività regionale</t>
  </si>
  <si>
    <t>Completamento potenziamento Datacenter, acquisto software gestione VM</t>
  </si>
  <si>
    <t>Completamento potenziamento Datacenter acquisto software HCI</t>
  </si>
  <si>
    <t xml:space="preserve">Completamento potenziamento Datacenter Servizi per la sicurezza informatica </t>
  </si>
  <si>
    <t>Acquisto postazioni di lavoro</t>
  </si>
  <si>
    <t>Acquisizione software produttività</t>
  </si>
  <si>
    <r>
      <t xml:space="preserve">Affidamento Iniziative </t>
    </r>
    <r>
      <rPr>
        <sz val="10"/>
        <color indexed="8"/>
        <rFont val="Arial"/>
        <family val="2"/>
      </rPr>
      <t>Legge regionale n.5 art.23 del 29 giugno 2021</t>
    </r>
  </si>
  <si>
    <r>
      <t xml:space="preserve">Servizio di manutenzione ordinaria e straordinaria della </t>
    </r>
    <r>
      <rPr>
        <b/>
        <sz val="10"/>
        <rFont val="Arial"/>
        <family val="2"/>
      </rPr>
      <t>rete "fiduciaria"</t>
    </r>
    <r>
      <rPr>
        <sz val="10"/>
        <rFont val="Arial"/>
        <family val="2"/>
      </rPr>
      <t xml:space="preserve"> di monitoraggio meteoidropluviometrico in tempo reale, utilizzata ai fini di protezione civile per l’allertamento regionale per il rischio idrogeologico e idraulico</t>
    </r>
  </si>
  <si>
    <r>
      <t xml:space="preserve">Servizio di manutenzione ordinaria e straordinaria della </t>
    </r>
    <r>
      <rPr>
        <b/>
        <sz val="10"/>
        <rFont val="Arial"/>
        <family val="2"/>
      </rPr>
      <t>rete "integrativa"</t>
    </r>
    <r>
      <rPr>
        <sz val="10"/>
        <rFont val="Arial"/>
        <family val="2"/>
      </rPr>
      <t xml:space="preserve"> di monitoraggio meteoidropluviometrico in tempo reale, utilizzata a integrazione e supporto delle valutazioni e analisi effettuate sulla base dei dati della rete fiduciaria</t>
    </r>
  </si>
  <si>
    <r>
      <t xml:space="preserve">Servizio di manutenzione ordinaria e straordinaria della </t>
    </r>
    <r>
      <rPr>
        <b/>
        <sz val="10"/>
        <rFont val="Arial"/>
        <family val="2"/>
      </rPr>
      <t>rete "marino-ondametrica"</t>
    </r>
    <r>
      <rPr>
        <sz val="10"/>
        <rFont val="Arial"/>
        <family val="2"/>
      </rPr>
      <t xml:space="preserve"> di monitoraggio in tempo reale, utilizzata per analisi meteomarine e ondametriche</t>
    </r>
  </si>
  <si>
    <r>
      <t xml:space="preserve">Servizio di manutenzione ordinaria e straordinaria della </t>
    </r>
    <r>
      <rPr>
        <b/>
        <sz val="10"/>
        <rFont val="Arial"/>
        <family val="2"/>
      </rPr>
      <t>rete radio regionale</t>
    </r>
    <r>
      <rPr>
        <sz val="10"/>
        <rFont val="Arial"/>
        <family val="2"/>
      </rPr>
      <t xml:space="preserve"> di comunicazioni in emergenza a supporto del sistema di protezione civile, realizzata con fondi F.E.S.R. Campania 2014/2020 e utilizzata dalla Regione Campania per lo svolgimento delle attività istituzionali di cui al D. Lgs. n. 6/2020 e alla L.R. n. 12/2017 e ss.mm.ii.</t>
    </r>
  </si>
  <si>
    <t xml:space="preserve"> ITF3</t>
  </si>
  <si>
    <t>30200000-1</t>
  </si>
  <si>
    <t>da individuare</t>
  </si>
  <si>
    <t>6 MESI</t>
  </si>
  <si>
    <t>ITF32</t>
  </si>
  <si>
    <t>Gara per l'elaborazione del Piano di Gestione  Forestale delle Foreste demaniali di Benevento</t>
  </si>
  <si>
    <t>Dott. Aniello Andreotti</t>
  </si>
  <si>
    <t>TA30-9</t>
  </si>
  <si>
    <t xml:space="preserve">Gara per la fornitura dei Buoni pasto agli OTI </t>
  </si>
  <si>
    <t>Dott. Salvatore Apuzzo</t>
  </si>
  <si>
    <t>51000000-9</t>
  </si>
  <si>
    <t xml:space="preserve">Gara per la elaborazione dei cedolini paga agli OTI </t>
  </si>
  <si>
    <t>77231800-6</t>
  </si>
  <si>
    <t>Gara per fornitura servizi Vivai forestali regionali</t>
  </si>
  <si>
    <t>Acquisto di servizi di realizzazione linea grafica e stampa di materiale informativo relativo al PO FEAMPA 2021/2027.</t>
  </si>
  <si>
    <t>Dirigente pro tempore della UOD 50.07.19 (Maria Passari)</t>
  </si>
  <si>
    <t xml:space="preserve">12 mesi </t>
  </si>
  <si>
    <t>Acquisto spazi allestimenti e servizi in fiera CIBUS Parma 2024</t>
  </si>
  <si>
    <t>Dott.ssa Flora Della Valle</t>
  </si>
  <si>
    <t>Acquisto spazi allestimenti e servizi in fiera Fancy Food New York - USA 2024</t>
  </si>
  <si>
    <t>Acquisto spazi allestimenti e servizi in fiera Prowein Dusseldorf D 2024</t>
  </si>
  <si>
    <t>Acquisto spazi allestimenti e servizi in fiera SIAL Parigi F  2024</t>
  </si>
  <si>
    <t xml:space="preserve"> 45212310-2</t>
  </si>
  <si>
    <t>Acquisto spazi allestimenti e servizi in fiera Fancy Food New York - USA 2023</t>
  </si>
  <si>
    <t>Acquisto spazi allestimenti e servizi in fiera Prowein Dusseldorf D 2023</t>
  </si>
  <si>
    <t>Due anni</t>
  </si>
  <si>
    <t>Pronto Intervento Fitosanitario</t>
  </si>
  <si>
    <t>Dott.ssa Giuseppina Gargiulo</t>
  </si>
  <si>
    <t>Dott. Francesco Paolo De Felice</t>
  </si>
  <si>
    <t>66518100-5</t>
  </si>
  <si>
    <t>Servizi di gestione del rischio per i danni da fauna selvatica affidati a broker che assistono l'amministrazione regionale anche nelle azioni peritali per l'accermento della legittimità ed entità del danno</t>
  </si>
  <si>
    <t xml:space="preserve">Dott.ssa Daniela Lombardo. </t>
  </si>
  <si>
    <t>Tre anni</t>
  </si>
  <si>
    <t>STAFF 91</t>
  </si>
  <si>
    <t>D.G. 50.12.06</t>
  </si>
  <si>
    <t>S 80011990639 2023 40301</t>
  </si>
  <si>
    <t>S 80011990639 2023 50501</t>
  </si>
  <si>
    <t>F 80011990639 2023 50301</t>
  </si>
  <si>
    <t>S 80011990639 2023 50704</t>
  </si>
  <si>
    <t>S 80011990639 2023 50701</t>
  </si>
  <si>
    <t>S 80011990639 2023 50702</t>
  </si>
  <si>
    <t>S 80011990639 2023 50703</t>
  </si>
  <si>
    <t>S 80011990639 2023 50705</t>
  </si>
  <si>
    <t>S 80011990639 2023 50706</t>
  </si>
  <si>
    <t>S 80011990639 2023 50707</t>
  </si>
  <si>
    <t>S 80011990639 2023 50708</t>
  </si>
  <si>
    <t>S 80011990639 2023 50709</t>
  </si>
  <si>
    <t>S 80011990639 2023 50710</t>
  </si>
  <si>
    <t>S 80011990639 2024 50705</t>
  </si>
  <si>
    <t>S 80011990639 2024 50706</t>
  </si>
  <si>
    <t>S 80011990639 2023 51201</t>
  </si>
  <si>
    <t>S 80011990639 2024  51201</t>
  </si>
  <si>
    <t>S 80011990639 2023 51202</t>
  </si>
  <si>
    <t>S 80011990639 2023 51203</t>
  </si>
  <si>
    <t>S 80011990639 2023 51204</t>
  </si>
  <si>
    <t>S 80011990639 2023 51205</t>
  </si>
  <si>
    <t>S 80011990639 2023 51206</t>
  </si>
  <si>
    <t>S 80011990639 2023 51207</t>
  </si>
  <si>
    <t>S 80011990639 2023 51208</t>
  </si>
  <si>
    <t>S 80011990639 2023 51209</t>
  </si>
  <si>
    <t>S 80011990639 2023 51210</t>
  </si>
  <si>
    <t>S 80011990639 2023 51211</t>
  </si>
  <si>
    <t>S 80011990639 2022 51218</t>
  </si>
  <si>
    <t>S 80011990639 2023 51701</t>
  </si>
  <si>
    <t>S 80011990639 2023 51801</t>
  </si>
  <si>
    <t>S 80011990639 2023 51802</t>
  </si>
  <si>
    <t>S 80011990639 2023 61101</t>
  </si>
  <si>
    <t>S 80011990639 2023 61102</t>
  </si>
  <si>
    <t>S 80011990639 2023 61103</t>
  </si>
  <si>
    <t>S 80011990639 2023 61104</t>
  </si>
  <si>
    <t>S 80011990639 2023 61105</t>
  </si>
  <si>
    <t>S 80011990639 2023 61106</t>
  </si>
  <si>
    <t>S 80011990639 2023 61107</t>
  </si>
  <si>
    <t>S 80011990639 2023 50205</t>
  </si>
  <si>
    <t>S 80011990639 2023 50202</t>
  </si>
  <si>
    <t>S 80011990639 2023 51803</t>
  </si>
  <si>
    <t>S 80011990639 2023 51805</t>
  </si>
  <si>
    <t>77211400-6
77211500-7
773400005</t>
  </si>
  <si>
    <t>S 80011990639 2024 40306</t>
  </si>
  <si>
    <t>Gestione</t>
  </si>
  <si>
    <t>Smaltimento Scorie</t>
  </si>
  <si>
    <t>Servizi a supporto della gestione dell'impianto (Assicurazione, Ristoro, IMU, Incentivi, Oneri per nuova gara, …)</t>
  </si>
  <si>
    <t>Francesco Prisco</t>
  </si>
  <si>
    <t>Manutenzioni straordinarie</t>
  </si>
  <si>
    <t>S 80011990639 2023 51702</t>
  </si>
  <si>
    <t>S 80011990639 2023 51703</t>
  </si>
  <si>
    <t>S 80011990639 2023 51704</t>
  </si>
  <si>
    <t>S 80011990639 2023 51705</t>
  </si>
  <si>
    <t>D.G. 50.12.02</t>
  </si>
  <si>
    <t>D.G. 50.12.01</t>
  </si>
  <si>
    <t>B69I21000730003</t>
  </si>
  <si>
    <t>Scabe-affidamento in house del progetto “Musica nei luoghi sacri 2021/2022- POC 2014/2020 DGR 566/2021</t>
  </si>
  <si>
    <t>Dott.ssa Elisa Ercole</t>
  </si>
  <si>
    <t>B64J22000330002</t>
  </si>
  <si>
    <t>Campania dei Festival  affidamento in house del progetto “Fiera del Libro” POC 2014/2020 DGR 566/2021</t>
  </si>
  <si>
    <t xml:space="preserve">5 mesi </t>
  </si>
  <si>
    <t>IT F3</t>
  </si>
  <si>
    <t>71356200-0</t>
  </si>
  <si>
    <t>48 MESI</t>
  </si>
  <si>
    <t>S 80011990639 2023 50302</t>
  </si>
  <si>
    <t>ITF 3</t>
  </si>
  <si>
    <t>SERVIZIO DI ASSISTENZA TECNICA PER LA CHIUSURA DEL por FESR CAMPANIA 2014/2020 E PER LA GESTIONE ATTUAZIONE E CONTROLLO DEL POR FESR CAMPANIA 2021/2027</t>
  </si>
  <si>
    <t>SERVIZIO DI ASSISTENZA TECNICA PER LA VALUTAZIONE DEL POR FESR CAMPANIA 2021/2027</t>
  </si>
  <si>
    <t>72 MESI</t>
  </si>
  <si>
    <t>S 80011990639 2023 50303</t>
  </si>
  <si>
    <t>77200000-2
77313000-7</t>
  </si>
  <si>
    <t>Riqualificazione e messa in sicurezza di aree verdi, aree naturali, giardini storici e foreste di proprietà regionale</t>
  </si>
  <si>
    <t>Luciano Marini</t>
  </si>
  <si>
    <t>Regione Campania  
Ufficio Speciale Grandi Opere</t>
  </si>
  <si>
    <t>S 80011990639 2023 60601</t>
  </si>
  <si>
    <t>2023-2024</t>
  </si>
  <si>
    <t xml:space="preserve">SI </t>
  </si>
  <si>
    <t>Servizio di movimentazione e trasloco di beni mobili c/o uffici regionali</t>
  </si>
  <si>
    <t>Forniture</t>
  </si>
  <si>
    <t>Piano per il potenziamento dei CPI ai sensi del D.M. 74/19_Attrezzature</t>
  </si>
  <si>
    <t>63110000-3</t>
  </si>
  <si>
    <t>Servizio di movimentazione e trasloco di beni mobili c/o uffici regionali -C.P.I.</t>
  </si>
  <si>
    <t>dott.ENNIO PARISI</t>
  </si>
  <si>
    <t>servizio</t>
  </si>
  <si>
    <t>50300000-8</t>
  </si>
  <si>
    <t>Servizio Noleggio fotocopiatrici</t>
  </si>
  <si>
    <t>dott Antonio Cossa</t>
  </si>
  <si>
    <t>quinquennale</t>
  </si>
  <si>
    <t>fornitura</t>
  </si>
  <si>
    <t>30197643-5</t>
  </si>
  <si>
    <t xml:space="preserve">Fornitura carta </t>
  </si>
  <si>
    <t>30125100-2</t>
  </si>
  <si>
    <t>Fornitura consumabili</t>
  </si>
  <si>
    <t>30192700-8</t>
  </si>
  <si>
    <t>Fornitura cancelleria</t>
  </si>
  <si>
    <t>39515400-9</t>
  </si>
  <si>
    <t>Fornitura tende-zanzariere</t>
  </si>
  <si>
    <t>30192000-1</t>
  </si>
  <si>
    <t>Fornitura arredi</t>
  </si>
  <si>
    <t>39141100-3</t>
  </si>
  <si>
    <t>Forniture per Attrezzature</t>
  </si>
  <si>
    <t>dott. Antonio Cossa</t>
  </si>
  <si>
    <t>60171000-7</t>
  </si>
  <si>
    <t>Fornitura di veicoli in noleggio a lungo termine senza conducente</t>
  </si>
  <si>
    <t>Quadriennale</t>
  </si>
  <si>
    <t>50110000-9</t>
  </si>
  <si>
    <t>Manutenzione parco automezzi Giunta Regionale</t>
  </si>
  <si>
    <t>Triennale</t>
  </si>
  <si>
    <t>30163100-0</t>
  </si>
  <si>
    <t>fornitura carburante</t>
  </si>
  <si>
    <t>64212000-5(mobile) 32412100-5(fissa)</t>
  </si>
  <si>
    <t>Adesione alla Convenzione CONSIP per la telefonia</t>
  </si>
  <si>
    <t>dott. Ennio Parisi/ dott. Antonio Cossa</t>
  </si>
  <si>
    <t>Utenza elettrica</t>
  </si>
  <si>
    <t>09310000-5</t>
  </si>
  <si>
    <t>Adesione alla Convenzione CONSIP per l'Energia Elettrica</t>
  </si>
  <si>
    <t>ITI43</t>
  </si>
  <si>
    <t>90919000-2</t>
  </si>
  <si>
    <t>Servizio di PULIZIE  lotto 1 AV BN SA c/o uffici regionali</t>
  </si>
  <si>
    <t>triennale</t>
  </si>
  <si>
    <t>Servizio di pulizie lotto 2 NA CE RM uffici regionali</t>
  </si>
  <si>
    <t>Servizio di pulizie Centri Impiego Lotto 1 AV BN</t>
  </si>
  <si>
    <t>Maria Rosaria Stellato</t>
  </si>
  <si>
    <t>Servizio di pulizie Centri Impiego Lotto 2 CE</t>
  </si>
  <si>
    <t>Servizio di pulizie Centri Impiego Lotto 3 SA</t>
  </si>
  <si>
    <t>Servizio di pulizie Centri Impiego Lotto 4 NA</t>
  </si>
  <si>
    <t>Servizio di PULIZIE  c/o uffici regionali PALAZZO ARMIERI</t>
  </si>
  <si>
    <t>79713000-5</t>
  </si>
  <si>
    <t>Servizio di Vigilanza lotto 1 - Via Metastasio - Via Pigna</t>
  </si>
  <si>
    <t>79710000-4</t>
  </si>
  <si>
    <t>Servizio di vigilanza lotto 2 - Via Marina - De Gasperi - Don Bosco - Colosimo</t>
  </si>
  <si>
    <t>Servizio di Vigilanza Centro dir.le di Napoli</t>
  </si>
  <si>
    <t>Servizio di Vigilanza Stabile S. Lucia</t>
  </si>
  <si>
    <t>Servizio di Vigilanza Avellino - Benevento</t>
  </si>
  <si>
    <t>Servizio di reception e vigilanza Centri Impiego Lotto 1 AV BN</t>
  </si>
  <si>
    <t>Servizio di reception e vigilanza Centri Impiego Lotto 2 CE</t>
  </si>
  <si>
    <t>Servizio di reception e vigilanza Centri Impiego Lotto 3 SA</t>
  </si>
  <si>
    <t>Servizio di reception e vigilanza Centri Impiego Lotto 4 NA</t>
  </si>
  <si>
    <t>B29B21001100002</t>
  </si>
  <si>
    <t>Regionale</t>
  </si>
  <si>
    <t>ACCORDO QUADRO TRIENNALE PER L’AFFIDAMENTO DI SERVIZI TECNICI QUALI RILIEVI TOPOGRAFICI E MISURAZIONI PER LA RICOGNIZIONE IMMOBILIARE E CENSUARIA NONCHÉ LA REGOLARIZZAZIONE AMMINISTRATIVA ED URBANISTICA DEI BENI APPARTENENTI AL PATRIMONIO DISPONIBILE ED INDISPONIBILE DELLA REGIONE CAMPANIA, PREORDINATA ALL’ACQUISIZIONE DELLA CONSISTENZA DEL PATRIMONIO IMMOBILIARE DELL'ENTE, ATTRAVERSO LA COSTITUZIONE DI UNA BANCA DATI, DISPONIBILE VIA WEB E SU SUPPORTO CARTACEO  LOTTO 1</t>
  </si>
  <si>
    <t>Geol. Giuseppe D'errico</t>
  </si>
  <si>
    <t>B66H22001690002</t>
  </si>
  <si>
    <t>arch. Gennaro D'Angelo</t>
  </si>
  <si>
    <t>B6622001700002</t>
  </si>
  <si>
    <t>B26H22000040002</t>
  </si>
  <si>
    <t>B56H22000140002</t>
  </si>
  <si>
    <t>Accordo quadro triennale, con un unico operatore economico, ai sensi dell’art. 54, comma 3, del D. lgs. n. 50/2016, per l’affidamento di servizi di ingegneria e architettura per la “REALIZZAZIONE, RISTRUTTURAZIONE, ADEGUAMENTO E MANUTENZIONE, ARCHITETTONICA, STRUTTURALE ED IMPIANTISTICA DEI CENTRI PER L'IMPIEGO SITI IN REGIONE CAMPANIA”. Lotto 4</t>
  </si>
  <si>
    <t>79713000-4</t>
  </si>
  <si>
    <t>Servizio di Vigilanza Caserta</t>
  </si>
  <si>
    <t>Servizio di Vigilanza Salerno</t>
  </si>
  <si>
    <t>Affidamento del Servizio per la partecipazione a Vinitaly 2023</t>
  </si>
  <si>
    <t>Dott. Raffaella Farina</t>
  </si>
  <si>
    <t>Affidamento del Servizio per la partecipazione a Paris Airshow 2023</t>
  </si>
  <si>
    <t>Affidamento del Servizio per la partecipazione a Eventi fieristici nel settore moda</t>
  </si>
  <si>
    <t>Affidamento di servizi collaterali per l'internazionalizzazione delle imprese nel nord America</t>
  </si>
  <si>
    <t>Affidamento del servizio per la realizzazione di interventi volti al potenziamento del processo di internazionalizzazione delle PMI campane nell’area del Nord America</t>
  </si>
  <si>
    <t>S 80011990639 2023 50201</t>
  </si>
  <si>
    <t>S 80011990639 2023 50203</t>
  </si>
  <si>
    <t>S 80011990639 2023 50204</t>
  </si>
  <si>
    <t>S 80011990639 2023 50206</t>
  </si>
  <si>
    <t>S 80011990639 2023 50207</t>
  </si>
  <si>
    <t>Settore 05 
sottosettore 33</t>
  </si>
  <si>
    <t>S 80011990639 2023 51527</t>
  </si>
  <si>
    <t>S 80011990639 2023 51528</t>
  </si>
  <si>
    <t>S 80011990639 2023 51529</t>
  </si>
  <si>
    <t>S 80011990639 2023 51531</t>
  </si>
  <si>
    <t>S 80011990639 2023 51532</t>
  </si>
  <si>
    <t>S 80011990639 2023 51533</t>
  </si>
  <si>
    <t>S 80011990639 2023 51541</t>
  </si>
  <si>
    <t>S 80011990639 2023 51543</t>
  </si>
  <si>
    <t>S 80011990639 2023 51544</t>
  </si>
  <si>
    <t>S 80011990639 2023 51545</t>
  </si>
  <si>
    <t>S 80011990639 2023 51546</t>
  </si>
  <si>
    <t>S 80011990639 2023 51547</t>
  </si>
  <si>
    <t>S 80011990639 2023 51548</t>
  </si>
  <si>
    <t>S 80011990639 2023 51549</t>
  </si>
  <si>
    <t>S 80011990639 2023 51550</t>
  </si>
  <si>
    <t>S 80011990639 2023 51551</t>
  </si>
  <si>
    <t>S 80011990639 2023 51552</t>
  </si>
  <si>
    <t>S 80011990639 2023 51553</t>
  </si>
  <si>
    <t>S 80011990639 2023 51554</t>
  </si>
  <si>
    <t>S 80011990639 2023 51555</t>
  </si>
  <si>
    <t>S 80011990639 2023 51556</t>
  </si>
  <si>
    <t>S 80011990639 2023 51557</t>
  </si>
  <si>
    <t>S 80011990639 2023 51558</t>
  </si>
  <si>
    <t>S 80011990639 2023 51559</t>
  </si>
  <si>
    <t>S 80011990639 2023 51560</t>
  </si>
  <si>
    <t>S 80011990639 2023 51561</t>
  </si>
  <si>
    <t>S 80011990639 2023 51562</t>
  </si>
  <si>
    <t>S 80011990639 2024 51501</t>
  </si>
  <si>
    <t>S 80011990639 2024 51502</t>
  </si>
  <si>
    <t>F 80011990639 2023 51530</t>
  </si>
  <si>
    <t>F 80011990639 2023 51534</t>
  </si>
  <si>
    <t>F 80011990639 2023 51535</t>
  </si>
  <si>
    <t>F 80011990639 2023 51536</t>
  </si>
  <si>
    <t>F 80011990639 2023 51537</t>
  </si>
  <si>
    <t>F 80011990639 2023 51538</t>
  </si>
  <si>
    <t>F 80011990639 2023 51539</t>
  </si>
  <si>
    <t>F 80011990639 2023 51540</t>
  </si>
  <si>
    <t>F 80011990639 2023 51542</t>
  </si>
  <si>
    <t>71356300-1</t>
  </si>
  <si>
    <t>Consulenza tecnico-scientifica alla UOD 50.17.08 in materia di Autorizzazione Integrata Ambientale</t>
  </si>
  <si>
    <t>Berardino Limone</t>
  </si>
  <si>
    <t>S 80011990639 2023 51706</t>
  </si>
  <si>
    <t>ITF34</t>
  </si>
  <si>
    <t>Consulenza tecnico-scientifica alla UOD 50.17.05 in materia di Autorizzazione Integrata Ambientale</t>
  </si>
  <si>
    <t>Rocco Iorillo</t>
  </si>
  <si>
    <t>Consulenza tecnico-scientifica alla UOD 50.17.07 in materia di Autorizzazione Integrata Ambientale</t>
  </si>
  <si>
    <t>Domenico Mangiacapre</t>
  </si>
  <si>
    <t>S 80011990639 2023 51707</t>
  </si>
  <si>
    <t>S 80011990639 2023 51708</t>
  </si>
  <si>
    <t>S 80011990639 2023 51709</t>
  </si>
  <si>
    <t xml:space="preserve"> 125.000,00 oltre IVA</t>
  </si>
  <si>
    <t>Consulenza tecnico-scientifica alla UOD 50.17.09 in materia di Autorizzazione Integrata Ambientale</t>
  </si>
  <si>
    <t xml:space="preserve"> B29I22001540002 </t>
  </si>
  <si>
    <t>correlato alla durata di  ATM di Dubai</t>
  </si>
  <si>
    <t xml:space="preserve"> 44.000,00 oltre IVA</t>
  </si>
  <si>
    <t>ENIT - Agenzia Nazionale del Turismo</t>
  </si>
  <si>
    <t xml:space="preserve"> DUBAI 1-4 maggio  2023 </t>
  </si>
  <si>
    <t>S 80011990639 2023 51212</t>
  </si>
  <si>
    <t>Anna Martinoli</t>
  </si>
  <si>
    <t>72720000-3</t>
  </si>
  <si>
    <t>Fabrizio Piatti</t>
  </si>
  <si>
    <t>Di Sarno</t>
  </si>
  <si>
    <t>Gerardo Liguori</t>
  </si>
  <si>
    <t>72211000-7</t>
  </si>
  <si>
    <t>Implementazione di una piattaforma per la gestione da parte della Centrale Operativa Territoriale (COT) della transitional care</t>
  </si>
  <si>
    <t>Massimo Bisogno</t>
  </si>
  <si>
    <t>1.modifica ex art.7 comma 8 lettera b)</t>
  </si>
  <si>
    <t>Licenze Microsoft</t>
  </si>
  <si>
    <t>Giuliano Migliozzi</t>
  </si>
  <si>
    <t>1.modifica ex art.7 comma 8 lettera e)</t>
  </si>
  <si>
    <t>48330000-0</t>
  </si>
  <si>
    <t>Licenze Airtable</t>
  </si>
  <si>
    <t>Fabio De Paolis</t>
  </si>
  <si>
    <t>1.modifica ex art.7 comma 8 lettera c)</t>
  </si>
  <si>
    <t>Digitalizzazione DEA Servizi di supporto specialistico</t>
  </si>
  <si>
    <t>PNRR MISSIONE 1 Misura 1.7.2 .Rete dei servizi di facilitazione digitale .Servizi di supporto specialistico</t>
  </si>
  <si>
    <t>B21C21000000006</t>
  </si>
  <si>
    <t>POTENZIAMENTO DELL'INFRASTRUTTURA DIGITALE DEI SISTEMI SANITARI: FASCICOLO SANITARIO ELETTRONICO REGIONE CAMPANIA</t>
  </si>
  <si>
    <t>S 80011990639 2023 61108</t>
  </si>
  <si>
    <t>S 80011990639 2023 61109</t>
  </si>
  <si>
    <t>S 80011990639 2023 61110</t>
  </si>
  <si>
    <t>S 80011990639 2023 61111</t>
  </si>
  <si>
    <t>S 80011990639 2023 61112</t>
  </si>
  <si>
    <t>S 80011990639 2023 61113</t>
  </si>
  <si>
    <t>S 80011990639 2024 50701</t>
  </si>
  <si>
    <t>S 80011990639 2024 50702</t>
  </si>
  <si>
    <t>S 80011990639 2024 50703</t>
  </si>
  <si>
    <t>S 80011990639 2024 50704</t>
  </si>
  <si>
    <t>B21C23000640002</t>
  </si>
  <si>
    <t>72000000-5</t>
  </si>
  <si>
    <t>Servizi di manutenzione evolutiva SUAV - campaniacaccia.it</t>
  </si>
  <si>
    <t>Dott.ssa Maria Passari</t>
  </si>
  <si>
    <t>S 80011990639 2023 50711</t>
  </si>
  <si>
    <t>Dott.ssa Rosanna Romano</t>
  </si>
  <si>
    <t>N.A</t>
  </si>
  <si>
    <t>servizi</t>
  </si>
  <si>
    <t>27 mesi</t>
  </si>
  <si>
    <t xml:space="preserve">n.a </t>
  </si>
  <si>
    <t>gara aperta / acquisto servizi di digitalizzazione</t>
  </si>
  <si>
    <t>S 80011990639 2023 51213</t>
  </si>
  <si>
    <t>S 80011990639 2023 51214</t>
  </si>
  <si>
    <t>S 80011990639 2023 51215</t>
  </si>
  <si>
    <t>S 80011990639 2023 51216</t>
  </si>
  <si>
    <t>S 80011990639 2023 51804</t>
  </si>
  <si>
    <t>Reimpianto totale, riqualificazione e messa in sicurezza della foresta demaniale di Castel Volturno e la messa in sicurezza e tutela di tutta le aree dunali contermini - LOTTO UNICO DI COMPLETAMENTO</t>
  </si>
  <si>
    <t>Arch. Luciano Marini</t>
  </si>
  <si>
    <t>Regione Campania Ufficio Grande Opere - UOD 04</t>
  </si>
  <si>
    <t>S 80011990639 2023 60602</t>
  </si>
  <si>
    <t>U.S.  60.06</t>
  </si>
  <si>
    <t>B87B20098990009</t>
  </si>
  <si>
    <t>71221000-3</t>
  </si>
  <si>
    <t>SERVIZIO DI DIREZIONE LAVORI, COORDINAMENTO DELLA SICUREZZA IN FASE DI ESECUZIONE, NONCHE’ PROJECT E CONSTRUCTION MANAGEMENT, DIVISO IN TRE LOTTI, INERENTE ALLA REALIZZAZIONE DELL’INTERVENTO PER L’UTILIZZO IDROPOTABILE DELLE ACQUE DELL’INVASO DI CAMPOLATTARO E POTENZIAMENTO DELL’ALIMENTAZIONE POTABILE PER L’AREA BENEVENTANA LOTTO 1</t>
  </si>
  <si>
    <t>ing. Mariano Serra</t>
  </si>
  <si>
    <t>legato alla durata lavori almeno anni 3</t>
  </si>
  <si>
    <t>SERVIZIO DI DIREZIONE LAVORI, COORDINAMENTO DELLA SICUREZZA IN FASE DI ESECUZIONE, NONCHE’ PROJECT E CONSTRUCTION MANAGEMENT, DIVISO IN TRE LOTTI, INERENTE ALLA REALIZZAZIONE DELL’INTERVENTO PER L’UTILIZZO IDROPOTABILE DELLE ACQUE DELL’INVASO DI CAMPOLATTARO E POTENZIAMENTO DELL’ALIMENTAZIONE POTABILE PER L’AREA BENEVENTANA LOTTO 2</t>
  </si>
  <si>
    <t>SERVIZIO DI DIREZIONE LAVORI, COORDINAMENTO DELLA SICUREZZA IN FASE DI ESECUZIONE, NONCHE’ PROJECT E CONSTRUCTION MANAGEMENT, DIVISO IN TRE LOTTI, INERENTE ALLA REALIZZAZIONE DELL’INTERVENTO PER L’UTILIZZO IDROPOTABILE DELLE ACQUE DELL’INVASO DI CAMPOLATTARO E POTENZIAMENTO DELL’ALIMENTAZIONE POTABILE PER L’AREA BENEVENTANA LOTTO 3</t>
  </si>
  <si>
    <t>VERIFICA PREVENTIVA DELLA PROGETTAZIONE ESECUTIVA, AI SENSI DELL’ART. 26 DEL D.LGS. 50/2016, PER LA REALIZZAZIONE DELL’INTERVENTO PER L’UTILIZZO IDROPOTABILE DELLE ACQUE DELL’INVASO DI CAMPOLATTARO E POTENZIAMENTO DELL’ALIMENTAZIONE POTABILE PER L’AREA BENEVENTANA Lotto 1</t>
  </si>
  <si>
    <t>mesi 3</t>
  </si>
  <si>
    <t>VERIFICA PREVENTIVA DELLA PROGETTAZIONE ESECUTIVA, AI SENSI DELL’ART. 26 DEL D.LGS. 50/2016, PER LA REALIZZAZIONE DELL’INTERVENTO PER L’UTILIZZO IDROPOTABILE DELLE ACQUE DELL’INVASO DI CAMPOLATTARO E POTENZIAMENTO DELL’ALIMENTAZIONE POTABILE PER L’AREA BENEVENTANA lotto 2</t>
  </si>
  <si>
    <t>VERIFICA PREVENTIVA DELLA PROGETTAZIONE ESECUTIVA, AI SENSI DELL’ART. 26 DEL D.LGS. 50/2016, PER LA REALIZZAZIONE DELL’INTERVENTO PER L’UTILIZZO IDROPOTABILE DELLE ACQUE DELL’INVASO DI CAMPOLATTARO E POTENZIAMENTO DELL’ALIMENTAZIONE POTABILE PER L’AREA BENEVENTANA Lotto 3</t>
  </si>
  <si>
    <t>mesi3</t>
  </si>
  <si>
    <t>S 80011990639 2023 60603</t>
  </si>
  <si>
    <t>S 80011990639 2023 60604</t>
  </si>
  <si>
    <t>S 80011990639 2023 60605</t>
  </si>
  <si>
    <t>S 80011990639 2023 60606</t>
  </si>
  <si>
    <t>S 80011990639 2023 60607</t>
  </si>
  <si>
    <t>S 80011990639 2023 60608</t>
  </si>
  <si>
    <t>U.S.  60.06.91</t>
  </si>
  <si>
    <t>B31B04000260006</t>
  </si>
  <si>
    <t>Indagini e analisi</t>
  </si>
  <si>
    <t>Direzione dei lavori e coordinamento della sicurezza in fase di esecuzione</t>
  </si>
  <si>
    <t>Collaudo statico</t>
  </si>
  <si>
    <t>Supporto al RUP</t>
  </si>
  <si>
    <t>IF34</t>
  </si>
  <si>
    <t>B61B03000270005</t>
  </si>
  <si>
    <t>S 80011990639 2023 60609</t>
  </si>
  <si>
    <t>S 80011990639 2023 60610</t>
  </si>
  <si>
    <t>S 80011990639 2023 60611</t>
  </si>
  <si>
    <t>S 80011990639 2023 60612</t>
  </si>
  <si>
    <t>S 80011990639 2023 60613</t>
  </si>
  <si>
    <t>Completamento ufficio dierzione lavori direttori operativi ispettori di cantiere e  coordinamento della sicurezza in fase di esecuzione. Lioni_Grottaminarda Lotti 1 e 2</t>
  </si>
  <si>
    <t>Arch. Giulio Espero</t>
  </si>
  <si>
    <t>D.G. 50.08</t>
  </si>
  <si>
    <t>da richiedere</t>
  </si>
  <si>
    <t>60640000-6</t>
  </si>
  <si>
    <t>da nominare</t>
  </si>
  <si>
    <t>dal 15 giugno al 15 settembre, per ciascuna annualità 2023 – 2024 – 2025.</t>
  </si>
  <si>
    <t xml:space="preserve">Codice ITF33
</t>
  </si>
  <si>
    <t>REGIONE CAMPANIA CENTRALE ACQUISTI</t>
  </si>
  <si>
    <r>
      <t>Linea Vesuviana A/R</t>
    </r>
    <r>
      <rPr>
        <sz val="10"/>
        <rFont val="Arial"/>
        <family val="2"/>
      </rPr>
      <t xml:space="preserve"> - Frequenza: dal lunedì al venerdì – Porti: Napoli (molo Beverello), Portici (Granatello), Ercolano (Villa Favorita), Torre Annunziata, Castellammare di Stabia</t>
    </r>
  </si>
  <si>
    <r>
      <t xml:space="preserve">Linea Flegrea A/R - </t>
    </r>
    <r>
      <rPr>
        <sz val="10"/>
        <rFont val="Arial"/>
        <family val="2"/>
      </rPr>
      <t>Frequenza: dal lunedì al venerdì - Porti: Pozzuoli, Baia, Monte di Procida, Torregaveta, Procida, Casamicciola, Procida, Torregaveta;</t>
    </r>
  </si>
  <si>
    <t>Servizi marittimi minimi scolastici sulla relazione Monte di Procida-Procida A/R</t>
  </si>
  <si>
    <t>anno scolastico 2023-2024</t>
  </si>
  <si>
    <t>S80011990639 2023 50801</t>
  </si>
  <si>
    <t>S80011990639 2023 50802</t>
  </si>
  <si>
    <t>S80011990639 2023 50803</t>
  </si>
  <si>
    <t>S80011990639 2023 50804</t>
  </si>
  <si>
    <t>S80011990639 2023 50805</t>
  </si>
  <si>
    <t>Codice ITF33</t>
  </si>
  <si>
    <t>Fornitura di emettitrici per la vendita ai cittadini dei titoli di viaggio</t>
  </si>
  <si>
    <t>Fornitura di “kit di bordo” per l’abilitazione tecnologica degli autobus</t>
  </si>
  <si>
    <t>AGENZIA CAMPANA PER LA MOBILITA', LE INFRASTRUTTURE E LE RETI ACAMIR</t>
  </si>
  <si>
    <t xml:space="preserve">48620000-0 </t>
  </si>
  <si>
    <t>Red Hat Enterprise Linux for SAP Solutions, Premium (Physical or Virtual Nodes)</t>
  </si>
  <si>
    <t>B66G23000220009</t>
  </si>
  <si>
    <t>Licenze Veeam Platform Premium 10 instance pack.”</t>
  </si>
  <si>
    <t>F 80011990639 2023 61114</t>
  </si>
  <si>
    <t>F 80011990639 2023 61115</t>
  </si>
  <si>
    <t>F 80011990639 2023 61116</t>
  </si>
  <si>
    <t>F 80011990639 2023 61117</t>
  </si>
  <si>
    <t>Evoluzione del Datacenter regionale per implementare ed erogare i servizi connessi alla Mobilità Digitale e al Intelligent Transport System Campano (ITSC)</t>
  </si>
  <si>
    <t>F 80011990639 2023 61118</t>
  </si>
  <si>
    <t>Licenze “DataCore Swarm 3 year”</t>
  </si>
  <si>
    <t>F 80011990639 2023 61119</t>
  </si>
  <si>
    <t>S 80011990639 2023 61120</t>
  </si>
  <si>
    <t>Attuazione Piano Operativo per la digitalizzazione della Regione Campania 2023-2025</t>
  </si>
  <si>
    <t>U.S.  60.06.94</t>
  </si>
  <si>
    <t>B85F23000350001</t>
  </si>
  <si>
    <t>Affidamento del servizio di progettazione di  Fattibilità Tecnico-Economica( PFTE), nonché delle connesse indagini geologiche, geotecniche e ambientali, per la Realizzazione del Nuovo Ospedale di Castellammare di Stabia</t>
  </si>
  <si>
    <t>Centrale unica acquisti Regione Campania</t>
  </si>
  <si>
    <t xml:space="preserve">dott.ssa Rosanna Romano </t>
  </si>
  <si>
    <t>B29D23000500002</t>
  </si>
  <si>
    <t>Dott. Luigi Cataldo</t>
  </si>
  <si>
    <t>9 mesi</t>
  </si>
  <si>
    <t>acquisto aggiunto in corso d'anno</t>
  </si>
  <si>
    <t>Affidamento di servizi per il progetto “Digital Transformation per il Commercio su aree pubbliche (art. 53 T.U. Commercio)” mediante adesione all’ Accordo Quadro Consip S.p.A.Digital Transformation per le PA, Lotto 5</t>
  </si>
  <si>
    <t>Servizio di assistenza tecnica specialistica alla Direzione Generale per lo Sviluppo Economico e le Attività Produttive per attività e procedimenti di finanziamento a vantaggio del settore produttivo non finanziati a valere sul POR FESR</t>
  </si>
  <si>
    <t>S 80011990639 2023 50208</t>
  </si>
  <si>
    <t>D.G. 50.12.04</t>
  </si>
  <si>
    <t>S 80011990639 2023 51217</t>
  </si>
  <si>
    <t>B69I22011680006</t>
  </si>
  <si>
    <t>Piano strategico Cultura e beni culturali- programmazione 2022-2023 attuazione della DGRC 564/2022-allegato A, rigo 18, progetti speciali in ambito turistico e culturale</t>
  </si>
  <si>
    <t>durata complessiva correlata al cronoprogramma</t>
  </si>
  <si>
    <t>737.704,92 oltre IVA</t>
  </si>
  <si>
    <t>1.721.311,48 oltre IVA</t>
  </si>
  <si>
    <t>Scabec SPA</t>
  </si>
  <si>
    <t>acquisto aggiunto a seguito di iscrizione risorse in bilancio per gli esercizi finanziari 2023/2024 con DGR 459 del 26/07/2023</t>
  </si>
  <si>
    <t>Affidamento Servizi per la partecipazione a Vinitaly 2024</t>
  </si>
  <si>
    <t>Da nominare</t>
  </si>
  <si>
    <t>180 giorni</t>
  </si>
  <si>
    <t>S 80011990639 2023 50209</t>
  </si>
  <si>
    <t>U.S.  60.09</t>
  </si>
  <si>
    <t xml:space="preserve">32323500-8 </t>
  </si>
  <si>
    <t>Misure di potenziamento della sicurezza urbana nell’ambito della città di Napoli - sistema di videosorveglianza “Videosurveillance</t>
  </si>
  <si>
    <t>B29J21004640007</t>
  </si>
  <si>
    <t>Fornitura di beni mobili e strumentali all'attivazione degli Uffici di Prossimità</t>
  </si>
  <si>
    <t>Acquisizione di servizi di supporto alla gestione del progetto complesso Uffici di Prossimità: formazione e training on the job, customizzazione software, digitalizzazione di documentazione, monitoraggio, comunicazione e disseminamento</t>
  </si>
  <si>
    <t>39130000-2   
 30000000-9</t>
  </si>
  <si>
    <t>80000000-4 
72000000-5</t>
  </si>
  <si>
    <t>B29E23000140006</t>
  </si>
  <si>
    <t xml:space="preserve">48517000-5 </t>
  </si>
  <si>
    <t>Attuazione piano regionale di rafforzamento dei centri per l'impiego - Acquisto licenze software</t>
  </si>
  <si>
    <t>ND</t>
  </si>
  <si>
    <t>Rafforzamento rete mediante realizzazione nuova infrastruttura in fibra ottica</t>
  </si>
  <si>
    <t>Vincenzo Rinaldi</t>
  </si>
  <si>
    <t>4 mesi</t>
  </si>
  <si>
    <t>B21C22001970009</t>
  </si>
  <si>
    <t>Asse 2 - Obiettivo Specifico 2.2 - Azione 2.2.2 - Estensione ITS per uniformare la customer experience degli utenti Regionali</t>
  </si>
  <si>
    <t>B27H23002850002</t>
  </si>
  <si>
    <t xml:space="preserve">72511000-0 </t>
  </si>
  <si>
    <t>Servizio di sicurezza informatica per la protezione da attacchi APT (Advanced Persistent Threat) o zero-day</t>
  </si>
  <si>
    <t>5.modifica ex art.7 comma 9</t>
  </si>
  <si>
    <t xml:space="preserve">ITF3 </t>
  </si>
  <si>
    <t xml:space="preserve">30213300-8 </t>
  </si>
  <si>
    <t>Acquisto 1000 PC Desktop Workstation e Monitor 2 – lotto 4</t>
  </si>
  <si>
    <t>Cristiano Marco Marra</t>
  </si>
  <si>
    <t>S 80011990639 2023 61124</t>
  </si>
  <si>
    <t>F 80011990639 2023 61121</t>
  </si>
  <si>
    <t>F 80011990639 2023 61122</t>
  </si>
  <si>
    <t>F 80011990639 2023 61123</t>
  </si>
  <si>
    <t>F 80011990639 2023 61125</t>
  </si>
  <si>
    <t>U.S.  70.05 STRUTTURA DI MISSIONE</t>
  </si>
  <si>
    <t>90512000-9</t>
  </si>
  <si>
    <t>Accordo Quadro art. 59 d.lgs. n. 36/2023 suddiviviso in due lotti per affidamento di servizi di trasporto e recupero/smaltimento di rifuti stoccatidi 1.200.000 t di rifiuti stoccati in balle nei siti dedicati della Regione Campania, risalenti al periodo emergenziale 2000/2009</t>
  </si>
  <si>
    <t>Arch. Mario Bruno</t>
  </si>
  <si>
    <t>48 mesi</t>
  </si>
  <si>
    <t>S 80011990639 2023 70501</t>
  </si>
  <si>
    <t>S80011990639 2024 50801</t>
  </si>
  <si>
    <t>PORTI DI INTERESSE REGIONALE - Verifica di vulnerabilità sismica delle infrastrutture portuali.</t>
  </si>
  <si>
    <t>Annualità 2024-2025</t>
  </si>
  <si>
    <t>S80011990639 2024 50802</t>
  </si>
  <si>
    <t>PORTI DI INTERESSE REGIONALE - Rilievi MBES degli specchi acquei dei porti regionali</t>
  </si>
  <si>
    <t>S80011990639 2024 50803</t>
  </si>
  <si>
    <t>PORTI DI INTERESSE REGIONALE - Caratterizzazione sedimenti portuali</t>
  </si>
  <si>
    <t xml:space="preserve">                                                                                                                                                                             ELENCO DEGLI ACQUISTI DEL PROGRAMMA                                                                                              2023-2024</t>
  </si>
  <si>
    <t>B29I23000850008</t>
  </si>
  <si>
    <t>75251120-7</t>
  </si>
  <si>
    <t xml:space="preserve">Piano regionale per la programmazione delle attività di previsione, prevenzione e lotta attiva contro gli incendi boschivi nel triennio 2023-2025. </t>
  </si>
  <si>
    <t>Vincenzo Palmieri</t>
  </si>
  <si>
    <t>00000237377</t>
  </si>
  <si>
    <t>Regione Campania - Direzione lavori pubblici e protezione civile</t>
  </si>
  <si>
    <t>B29I23001000002</t>
  </si>
  <si>
    <t>30190000-7</t>
  </si>
  <si>
    <t>Fornitura di mezzi e attrezzature per il potenziamento della colonna mobile regionale</t>
  </si>
  <si>
    <t>Gianluca Ciliberti</t>
  </si>
  <si>
    <t>Regione Campania -Ufficio Speciale 60 06 01 - Centrale Acquisti e Procedure di Finanziamento di Progetti relativi ad Infrastrutture</t>
  </si>
  <si>
    <t>60442000-8 
Servizi aerei di lotta antincendio</t>
  </si>
  <si>
    <t>F 80011990639 2023 51806</t>
  </si>
  <si>
    <t>S 80011990639 2024 40307</t>
  </si>
  <si>
    <t>F 800011990639 2023 60901</t>
  </si>
  <si>
    <t>F 800011990639 2023 60902</t>
  </si>
  <si>
    <t>S 800011990639 2023 60903</t>
  </si>
  <si>
    <t>S 80011990639 2023 60614</t>
  </si>
  <si>
    <t>S 80011990639 2023  50901</t>
  </si>
  <si>
    <t>S 80011990639 2023  50902</t>
  </si>
  <si>
    <t>S 80011990639 2023  50903</t>
  </si>
  <si>
    <t xml:space="preserve"> B29B22001420006</t>
  </si>
  <si>
    <t>n.d.</t>
  </si>
  <si>
    <t xml:space="preserve">Piano operativo per l’incremento delle competenze digitali: fascicolo sanitario elettronico </t>
  </si>
  <si>
    <t>Roberta Santaniello</t>
  </si>
  <si>
    <t>30 mesi</t>
  </si>
  <si>
    <t>S 80011990639 2023 60615</t>
  </si>
  <si>
    <t>Servizio di sviluppo software a supporto del progetto di trasformazione digitale della DG 5007</t>
  </si>
  <si>
    <t>massima</t>
  </si>
  <si>
    <t>S 80011990639 2023 50712</t>
  </si>
  <si>
    <t>Nuts  ITF3</t>
  </si>
  <si>
    <t>Acquisto di attrezzature hardware e software per la gestione, il controllo e il monitoraggio del Programma POR FESR 2021/2027</t>
  </si>
  <si>
    <r>
      <rPr>
        <sz val="10"/>
        <rFont val="Arial"/>
        <family val="2"/>
      </rPr>
      <t>LOTTO 1 Versante Cilentano Linea 1) Salerno – Costa del Cilento A/R – Frequenza: sabato e domenica - Porti: Salerno, Agropoli, San Marco, Acciaroli, Casal Velino, Pisciotta, Camerota.      Linea 2) Salerno – Costa d’Amalfi A/R - Frequenza: dal lunedì al venerdì - Porti: Salerno, Agropoli, San Marco, Amalfi, Positano.</t>
    </r>
  </si>
  <si>
    <r>
      <t>LOTTO 2    Linea 3A) Cilento – Capri - Napoli Beverello A/R</t>
    </r>
    <r>
      <rPr>
        <sz val="10"/>
        <rFont val="Arial"/>
        <family val="2"/>
      </rPr>
      <t xml:space="preserve"> - Frequenza: martedì, mercoledì e giovedì - Porti: Sapri,Camerota, Pisciotta, Casal Velino, San Marco, Agropoli, Capri, Napoli Beverello;     Linea 3B) Sapri – Capri - Napoli Beverello A/R - Frequenza: lunedì e venerdì  Porti: Sapri, Palinuro Acciaroli, San Marco, Agropoli, Capri, Napoli Beverello.</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</si>
</sst>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0_-;\-* #,##0.00_-;_-* \-??_-;_-@_-"/>
    <numFmt numFmtId="171" formatCode="[$€-410]\ #,##0.00;\-[$€-410]\ #,##0.00"/>
    <numFmt numFmtId="172" formatCode="#,##0.00&quot; €&quot;"/>
    <numFmt numFmtId="173" formatCode="#,###.00"/>
    <numFmt numFmtId="174" formatCode="[$€-410]\ #,##0.00;[Red]\-[$€-410]\ #,##0.00"/>
    <numFmt numFmtId="175" formatCode="_-* #,##0.00\ [$€-410]_-;\-* #,##0.00\ [$€-410]_-;_-* \-??\ [$€-410]_-;_-@_-"/>
    <numFmt numFmtId="176" formatCode="[$€-2]\ #,##0.00;[Red]\-[$€-2]\ #,##0.00"/>
    <numFmt numFmtId="177" formatCode="_-&quot;L. &quot;* #,##0.00_-;&quot;-L. &quot;* #,##0.00_-;_-&quot;L. &quot;* \-??_-;_-@_-"/>
    <numFmt numFmtId="178" formatCode="[$-410]dddd\ d\ mmmm\ yyyy"/>
    <numFmt numFmtId="179" formatCode="#,##0.00\ [$€-410];[Red]\-#,##0.00\ [$€-410]"/>
    <numFmt numFmtId="180" formatCode="#,##0.00;[Red]#,##0.00"/>
    <numFmt numFmtId="181" formatCode="&quot;€&quot;\ #,##0.00"/>
    <numFmt numFmtId="182" formatCode="_-* #,##0_-;\-* #,##0_-;_-* &quot;-&quot;??_-;_-@_-"/>
    <numFmt numFmtId="183" formatCode="_-* #,##0.00\ [$€-410]_-;\-* #,##0.00\ [$€-410]_-;_-* &quot;-&quot;??\ [$€-410]_-;_-@_-"/>
    <numFmt numFmtId="184" formatCode="_-&quot;L.&quot;\ * #,##0.00_-;\-&quot;L.&quot;\ * #,##0.00_-;_-&quot;L.&quot;\ * &quot;-&quot;??_-;_-@_-"/>
    <numFmt numFmtId="185" formatCode="_-&quot;L.&quot;\ * #,##0_-;\-&quot;L.&quot;\ * #,##0_-;_-&quot;L.&quot;\ * &quot;-&quot;_-;_-@_-"/>
    <numFmt numFmtId="186" formatCode="#,##0.00\ &quot;€&quot;"/>
    <numFmt numFmtId="187" formatCode="0.0"/>
    <numFmt numFmtId="188" formatCode="#,##0.00\ _€;\-#,##0.00\ _€"/>
    <numFmt numFmtId="189" formatCode="&quot;Sì&quot;;&quot;Sì&quot;;&quot;No&quot;"/>
    <numFmt numFmtId="190" formatCode="&quot;Vero&quot;;&quot;Vero&quot;;&quot;Falso&quot;"/>
    <numFmt numFmtId="191" formatCode="&quot;Attivo&quot;;&quot;Attivo&quot;;&quot;Inattivo&quot;"/>
    <numFmt numFmtId="192" formatCode="[$€-2]\ #.##000_);[Red]\([$€-2]\ #.##000\)"/>
    <numFmt numFmtId="193" formatCode="#,##0.00\ [$€-410];\-#,##0.00\ [$€-410]"/>
    <numFmt numFmtId="194" formatCode="[$€-410]\ #,###.00;[Red]\-[$€-410]\ #,###.00"/>
    <numFmt numFmtId="195" formatCode="_-* #,##0.00\ _€_-;\-* #,##0.00\ _€_-;_-* &quot;-&quot;??\ _€_-;_-@_-"/>
    <numFmt numFmtId="196" formatCode="#,##0.00\ _€"/>
  </numFmts>
  <fonts count="45">
    <font>
      <sz val="10"/>
      <name val="Arial"/>
      <family val="2"/>
    </font>
    <font>
      <sz val="11"/>
      <color indexed="8"/>
      <name val="Calibri"/>
      <family val="2"/>
    </font>
    <font>
      <b/>
      <sz val="10"/>
      <name val="Arial"/>
      <family val="2"/>
    </font>
    <font>
      <sz val="8"/>
      <name val="Arial"/>
      <family val="2"/>
    </font>
    <font>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0"/>
      <color indexed="10"/>
      <name val="Arial"/>
      <family val="2"/>
    </font>
    <font>
      <b/>
      <sz val="10"/>
      <color indexed="10"/>
      <name val="Arial"/>
      <family val="2"/>
    </font>
    <font>
      <b/>
      <sz val="10"/>
      <color indexed="53"/>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
      <sz val="10"/>
      <color theme="1"/>
      <name val="Arial"/>
      <family val="2"/>
    </font>
    <font>
      <b/>
      <sz val="10"/>
      <color rgb="FFFF0000"/>
      <name val="Arial"/>
      <family val="2"/>
    </font>
    <font>
      <b/>
      <sz val="10"/>
      <color theme="5" tint="-0.2499700039625167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1"/>
        <bgColor indexed="64"/>
      </patternFill>
    </fill>
    <fill>
      <patternFill patternType="solid">
        <fgColor theme="0"/>
        <bgColor indexed="64"/>
      </patternFill>
    </fill>
    <fill>
      <patternFill patternType="solid">
        <fgColor rgb="FFFFC000"/>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indexed="8"/>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thin">
        <color indexed="8"/>
      </bottom>
    </border>
    <border>
      <left style="medium"/>
      <right style="medium"/>
      <top style="medium"/>
      <bottom style="mediu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color indexed="63"/>
      </bottom>
    </border>
    <border>
      <left/>
      <right style="medium"/>
      <top style="medium"/>
      <bottom style="medium"/>
    </border>
    <border>
      <left>
        <color indexed="63"/>
      </left>
      <right/>
      <top style="medium"/>
      <bottom style="medium"/>
    </border>
    <border>
      <left style="thin"/>
      <right style="thin"/>
      <top style="thin"/>
      <bottom>
        <color indexed="63"/>
      </bottom>
    </border>
    <border>
      <left>
        <color indexed="63"/>
      </left>
      <right>
        <color indexed="63"/>
      </right>
      <top style="medium">
        <color indexed="8"/>
      </top>
      <bottom>
        <color indexed="63"/>
      </bottom>
    </border>
    <border>
      <left style="thin">
        <color rgb="FF000000"/>
      </left>
      <right style="thin">
        <color rgb="FF000000"/>
      </right>
      <top style="thin">
        <color rgb="FF000000"/>
      </top>
      <bottom style="thin">
        <color rgb="FF000000"/>
      </bottom>
    </border>
    <border>
      <left>
        <color indexed="63"/>
      </left>
      <right style="thin"/>
      <top>
        <color indexed="63"/>
      </top>
      <bottom>
        <color indexed="63"/>
      </bottom>
    </border>
    <border>
      <left style="medium">
        <color indexed="8"/>
      </left>
      <right>
        <color indexed="63"/>
      </right>
      <top style="medium">
        <color indexed="8"/>
      </top>
      <bottom style="medium">
        <color indexed="8"/>
      </bottom>
    </border>
    <border>
      <left style="thin"/>
      <right style="thin"/>
      <top>
        <color indexed="63"/>
      </top>
      <bottom style="thin"/>
    </border>
    <border>
      <left style="medium"/>
      <right style="medium">
        <color indexed="8"/>
      </right>
      <top>
        <color indexed="63"/>
      </top>
      <bottom style="medium"/>
    </border>
    <border>
      <left style="medium">
        <color indexed="8"/>
      </left>
      <right style="medium">
        <color indexed="8"/>
      </right>
      <top>
        <color indexed="63"/>
      </top>
      <bottom style="medium"/>
    </border>
    <border>
      <left style="medium">
        <color indexed="8"/>
      </left>
      <right>
        <color indexed="63"/>
      </right>
      <top>
        <color indexed="63"/>
      </top>
      <bottom style="medium"/>
    </border>
    <border>
      <left style="medium"/>
      <right style="medium">
        <color indexed="8"/>
      </right>
      <top style="medium">
        <color indexed="8"/>
      </top>
      <bottom style="medium"/>
    </border>
    <border>
      <left style="medium">
        <color indexed="8"/>
      </left>
      <right style="medium">
        <color indexed="8"/>
      </right>
      <top style="medium">
        <color indexed="8"/>
      </top>
      <bottom style="medium"/>
    </border>
    <border>
      <left>
        <color indexed="63"/>
      </left>
      <right>
        <color indexed="63"/>
      </right>
      <top style="medium">
        <color indexed="8"/>
      </top>
      <bottom style="medium"/>
    </border>
    <border>
      <left style="thin"/>
      <right style="thin"/>
      <top>
        <color indexed="63"/>
      </top>
      <bottom>
        <color indexed="63"/>
      </bottom>
    </border>
    <border>
      <left>
        <color indexed="63"/>
      </left>
      <right>
        <color indexed="63"/>
      </right>
      <top>
        <color indexed="63"/>
      </top>
      <bottom style="medium"/>
    </border>
    <border>
      <left style="thin">
        <color rgb="FF000000"/>
      </left>
      <right style="thin">
        <color rgb="FF000000"/>
      </right>
      <top style="thin">
        <color rgb="FF000000"/>
      </top>
      <bottom>
        <color indexed="63"/>
      </bottom>
    </border>
    <border>
      <left>
        <color indexed="63"/>
      </left>
      <right style="thin"/>
      <top style="thin"/>
      <bottom style="thin"/>
    </border>
    <border>
      <left style="thin">
        <color indexed="8"/>
      </left>
      <right style="thin">
        <color indexed="8"/>
      </right>
      <top style="thin">
        <color indexed="8"/>
      </top>
      <bottom>
        <color indexed="63"/>
      </bottom>
    </border>
    <border>
      <left style="medium">
        <color indexed="8"/>
      </left>
      <right style="medium">
        <color indexed="8"/>
      </right>
      <top style="medium"/>
      <bottom style="medium"/>
    </border>
    <border>
      <left style="medium">
        <color indexed="8"/>
      </left>
      <right style="medium"/>
      <top style="medium"/>
      <bottom style="medium"/>
    </border>
    <border>
      <left>
        <color indexed="63"/>
      </left>
      <right style="medium">
        <color indexed="8"/>
      </right>
      <top style="medium"/>
      <bottom style="medium"/>
    </border>
    <border>
      <left style="medium"/>
      <right/>
      <top style="medium"/>
      <bottom style="medium"/>
    </border>
    <border>
      <left style="medium">
        <color indexed="8"/>
      </left>
      <right>
        <color indexed="63"/>
      </right>
      <top style="medium">
        <color indexed="8"/>
      </top>
      <bottom style="medium"/>
    </border>
    <border>
      <left style="medium"/>
      <right style="medium">
        <color indexed="8"/>
      </right>
      <top style="medium"/>
      <bottom style="medium"/>
    </border>
    <border>
      <left style="medium">
        <color indexed="8"/>
      </left>
      <right>
        <color indexed="63"/>
      </right>
      <top style="medium"/>
      <bottom style="medium"/>
    </border>
    <border>
      <left>
        <color indexed="63"/>
      </left>
      <right style="medium">
        <color indexed="8"/>
      </right>
      <top style="medium"/>
      <bottom>
        <color indexed="63"/>
      </bottom>
    </border>
    <border>
      <left style="medium">
        <color indexed="8"/>
      </left>
      <right style="medium">
        <color indexed="8"/>
      </right>
      <top style="medium"/>
      <bottom>
        <color indexed="63"/>
      </bottom>
    </border>
    <border>
      <left style="medium">
        <color indexed="8"/>
      </left>
      <right>
        <color indexed="63"/>
      </right>
      <top style="medium"/>
      <bottom>
        <color indexed="63"/>
      </bottom>
    </border>
    <border>
      <left style="thin"/>
      <right>
        <color indexed="63"/>
      </right>
      <top style="thin"/>
      <bottom style="thin"/>
    </border>
    <border>
      <left style="medium"/>
      <right style="thin"/>
      <top style="medium"/>
      <bottom style="thin"/>
    </border>
    <border>
      <left style="thin">
        <color indexed="8"/>
      </left>
      <right style="thin">
        <color indexed="8"/>
      </right>
      <top>
        <color indexed="63"/>
      </top>
      <bottom>
        <color indexed="63"/>
      </bottom>
    </border>
    <border>
      <left style="medium">
        <color indexed="8"/>
      </left>
      <right style="medium"/>
      <top style="medium"/>
      <bottom>
        <color indexed="63"/>
      </bottom>
    </border>
    <border>
      <left style="medium"/>
      <right style="medium"/>
      <top style="medium"/>
      <bottom>
        <color indexed="63"/>
      </bottom>
    </border>
    <border>
      <left>
        <color indexed="63"/>
      </left>
      <right>
        <color indexed="63"/>
      </right>
      <top style="thin"/>
      <bottom style="thin"/>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color indexed="63"/>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style="medium"/>
      <bottom style="medium">
        <color indexed="8"/>
      </bottom>
    </border>
    <border>
      <left style="medium">
        <color indexed="8"/>
      </left>
      <right style="medium">
        <color indexed="8"/>
      </right>
      <top style="medium"/>
      <bottom style="medium">
        <color indexed="8"/>
      </bottom>
    </border>
    <border>
      <left style="medium">
        <color indexed="8"/>
      </left>
      <right style="medium"/>
      <top style="medium"/>
      <bottom style="medium">
        <color indexed="8"/>
      </bottom>
    </border>
    <border>
      <left style="medium">
        <color indexed="8"/>
      </left>
      <right style="medium"/>
      <top style="medium">
        <color indexed="8"/>
      </top>
      <bottom style="medium">
        <color indexed="8"/>
      </bottom>
    </border>
    <border>
      <left style="medium">
        <color indexed="8"/>
      </left>
      <right style="medium"/>
      <top style="medium">
        <color indexed="8"/>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color indexed="8"/>
      </left>
      <right style="medium">
        <color indexed="8"/>
      </right>
      <top>
        <color indexed="63"/>
      </top>
      <bottom>
        <color indexed="63"/>
      </bottom>
    </border>
    <border>
      <left style="medium"/>
      <right style="thin"/>
      <top style="medium"/>
      <bottom>
        <color indexed="63"/>
      </bottom>
    </border>
    <border>
      <left style="thin"/>
      <right>
        <color indexed="63"/>
      </right>
      <top style="medium"/>
      <bottom style="medium"/>
    </border>
    <border>
      <left>
        <color indexed="63"/>
      </left>
      <right>
        <color indexed="63"/>
      </right>
      <top style="medium"/>
      <bottom>
        <color indexed="63"/>
      </bottom>
    </border>
    <border>
      <left style="medium">
        <color indexed="8"/>
      </left>
      <right>
        <color indexed="63"/>
      </right>
      <top>
        <color indexed="63"/>
      </top>
      <bottom style="medium">
        <color indexed="8"/>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color indexed="8"/>
      </top>
      <bottom style="medium"/>
    </border>
    <border>
      <left style="medium">
        <color indexed="8"/>
      </left>
      <right style="medium"/>
      <top style="medium">
        <color indexed="8"/>
      </top>
      <bottom style="medium"/>
    </border>
    <border>
      <left>
        <color indexed="63"/>
      </left>
      <right>
        <color indexed="63"/>
      </right>
      <top style="medium">
        <color indexed="8"/>
      </top>
      <bottom style="medium">
        <color indexed="8"/>
      </bottom>
    </border>
    <border>
      <left style="medium"/>
      <right style="medium">
        <color indexed="8"/>
      </right>
      <top style="medium"/>
      <bottom style="medium">
        <color indexed="8"/>
      </bottom>
    </border>
    <border>
      <left style="medium"/>
      <right style="medium">
        <color indexed="8"/>
      </right>
      <top style="medium">
        <color indexed="8"/>
      </top>
      <bottom style="medium">
        <color indexed="8"/>
      </bottom>
    </border>
    <border>
      <left style="medium"/>
      <right style="medium">
        <color indexed="8"/>
      </right>
      <top style="medium"/>
      <bottom>
        <color indexed="63"/>
      </bottom>
    </border>
    <border>
      <left style="medium"/>
      <right style="medium">
        <color indexed="8"/>
      </right>
      <top style="medium">
        <color indexed="8"/>
      </top>
      <bottom>
        <color indexed="63"/>
      </bottom>
    </border>
    <border>
      <left>
        <color indexed="63"/>
      </left>
      <right style="medium">
        <color indexed="8"/>
      </right>
      <top style="medium">
        <color indexed="8"/>
      </top>
      <bottom style="medium"/>
    </border>
    <border>
      <left style="medium">
        <color indexed="8"/>
      </left>
      <right>
        <color indexed="63"/>
      </right>
      <top style="medium"/>
      <bottom style="medium">
        <color indexed="8"/>
      </bottom>
    </border>
    <border>
      <left>
        <color indexed="63"/>
      </left>
      <right>
        <color indexed="63"/>
      </right>
      <top style="medium"/>
      <bottom style="medium">
        <color indexed="8"/>
      </bottom>
    </border>
    <border>
      <left style="medium">
        <color indexed="8"/>
      </left>
      <right style="medium">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right>
        <color indexed="63"/>
      </right>
      <top style="medium"/>
      <bottom style="medium">
        <color indexed="8"/>
      </bottom>
    </border>
    <border>
      <left>
        <color indexed="63"/>
      </left>
      <right style="medium"/>
      <top style="medium"/>
      <bottom style="medium">
        <color indexed="8"/>
      </bottom>
    </border>
    <border>
      <left style="medium"/>
      <right>
        <color indexed="63"/>
      </right>
      <top style="medium">
        <color indexed="8"/>
      </top>
      <bottom style="medium">
        <color indexed="8"/>
      </bottom>
    </border>
    <border>
      <left>
        <color indexed="63"/>
      </left>
      <right style="medium"/>
      <top style="medium">
        <color indexed="8"/>
      </top>
      <bottom style="medium">
        <color indexed="8"/>
      </bottom>
    </border>
    <border>
      <left style="medium"/>
      <right>
        <color indexed="63"/>
      </right>
      <top style="medium">
        <color indexed="8"/>
      </top>
      <bottom style="medium"/>
    </border>
    <border>
      <left>
        <color indexed="63"/>
      </left>
      <right style="medium"/>
      <top style="medium">
        <color indexed="8"/>
      </top>
      <bottom style="medium"/>
    </border>
    <border>
      <left style="thin"/>
      <right style="thin"/>
      <top style="medium"/>
      <bottom style="thin"/>
    </border>
    <border>
      <left style="thin"/>
      <right style="medium"/>
      <top style="medium"/>
      <bottom style="thin"/>
    </border>
    <border>
      <left style="medium"/>
      <right style="medium"/>
      <top style="medium"/>
      <bottom style="thin">
        <color indexed="8"/>
      </bottom>
    </border>
    <border>
      <left style="medium"/>
      <right style="medium"/>
      <top style="medium">
        <color indexed="8"/>
      </top>
      <bottom style="thin">
        <color indexed="8"/>
      </bottom>
    </border>
    <border>
      <left style="medium">
        <color indexed="8"/>
      </left>
      <right style="medium"/>
      <top style="medium">
        <color indexed="8"/>
      </top>
      <bottom style="thin">
        <color indexed="8"/>
      </bottom>
    </border>
    <border>
      <left style="medium"/>
      <right style="medium">
        <color indexed="8"/>
      </right>
      <top style="medium">
        <color indexed="8"/>
      </top>
      <bottom style="thin">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color indexed="8"/>
      </right>
      <top>
        <color indexed="63"/>
      </top>
      <bottom style="medium">
        <color indexed="8"/>
      </bottom>
    </border>
    <border>
      <left style="thin"/>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style="thin"/>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1" fillId="0" borderId="0">
      <alignment/>
      <protection/>
    </xf>
    <xf numFmtId="0" fontId="29" fillId="28" borderId="1" applyNumberFormat="0" applyAlignment="0" applyProtection="0"/>
    <xf numFmtId="170" fontId="0" fillId="0" borderId="0" applyFill="0" applyBorder="0" applyAlignment="0" applyProtection="0"/>
    <xf numFmtId="41"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43" fontId="0" fillId="0" borderId="0" applyFont="0" applyFill="0" applyBorder="0" applyAlignment="0" applyProtection="0"/>
    <xf numFmtId="170" fontId="0" fillId="0" borderId="0" applyFill="0" applyBorder="0" applyAlignment="0" applyProtection="0"/>
    <xf numFmtId="43" fontId="0" fillId="0" borderId="0" applyFont="0" applyFill="0" applyBorder="0" applyAlignment="0" applyProtection="0"/>
    <xf numFmtId="0" fontId="30" fillId="29"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30" borderId="4" applyNumberFormat="0" applyFont="0" applyAlignment="0" applyProtection="0"/>
    <xf numFmtId="0" fontId="31" fillId="20" borderId="5" applyNumberFormat="0" applyAlignment="0" applyProtection="0"/>
    <xf numFmtId="9" fontId="0" fillId="0" borderId="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177" fontId="0" fillId="0" borderId="0" applyFill="0" applyBorder="0" applyAlignment="0" applyProtection="0"/>
    <xf numFmtId="168" fontId="0" fillId="0" borderId="0" applyFill="0" applyBorder="0" applyAlignment="0" applyProtection="0"/>
    <xf numFmtId="184" fontId="0" fillId="0" borderId="0" applyFont="0" applyFill="0" applyBorder="0" applyAlignment="0" applyProtection="0"/>
  </cellStyleXfs>
  <cellXfs count="491">
    <xf numFmtId="0" fontId="0" fillId="0" borderId="0" xfId="0" applyAlignment="1">
      <alignment/>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181" fontId="0" fillId="0" borderId="0" xfId="0" applyNumberFormat="1" applyFont="1" applyBorder="1" applyAlignment="1">
      <alignment horizontal="right" vertical="center"/>
    </xf>
    <xf numFmtId="0" fontId="0" fillId="0" borderId="0" xfId="0" applyFont="1" applyBorder="1" applyAlignment="1">
      <alignment horizontal="left" vertical="center" wrapText="1"/>
    </xf>
    <xf numFmtId="4" fontId="0" fillId="0" borderId="0" xfId="0" applyNumberFormat="1" applyFont="1" applyBorder="1" applyAlignment="1">
      <alignment vertical="center" wrapText="1"/>
    </xf>
    <xf numFmtId="4" fontId="0" fillId="0" borderId="0" xfId="0" applyNumberFormat="1" applyFont="1" applyBorder="1" applyAlignment="1">
      <alignment horizontal="righ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1" xfId="0" applyFont="1" applyBorder="1" applyAlignment="1">
      <alignment horizontal="center" vertical="center" wrapText="1"/>
    </xf>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horizontal="right"/>
    </xf>
    <xf numFmtId="0" fontId="0" fillId="0" borderId="0" xfId="0" applyFont="1" applyAlignment="1">
      <alignment horizontal="right" vertical="center"/>
    </xf>
    <xf numFmtId="0" fontId="2" fillId="0" borderId="0" xfId="0" applyFont="1" applyAlignment="1">
      <alignment horizontal="right"/>
    </xf>
    <xf numFmtId="0" fontId="0" fillId="0" borderId="0" xfId="0" applyFont="1" applyAlignment="1">
      <alignment horizontal="left" vertical="center"/>
    </xf>
    <xf numFmtId="0" fontId="0" fillId="0" borderId="0" xfId="0" applyFont="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33" borderId="12" xfId="0" applyFont="1" applyFill="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181" fontId="0" fillId="0" borderId="10" xfId="0" applyNumberFormat="1" applyFont="1" applyFill="1" applyBorder="1" applyAlignment="1">
      <alignment horizontal="right" vertical="center" wrapText="1"/>
    </xf>
    <xf numFmtId="0" fontId="0" fillId="0" borderId="0" xfId="0" applyFont="1" applyFill="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171" fontId="0" fillId="0" borderId="0" xfId="0" applyNumberFormat="1" applyFont="1" applyFill="1" applyBorder="1" applyAlignment="1">
      <alignment vertical="center" wrapText="1"/>
    </xf>
    <xf numFmtId="171" fontId="0" fillId="0" borderId="0" xfId="0" applyNumberFormat="1" applyFont="1" applyFill="1" applyBorder="1" applyAlignment="1">
      <alignment horizontal="right" vertical="center" wrapText="1"/>
    </xf>
    <xf numFmtId="171" fontId="0" fillId="0" borderId="0" xfId="0" applyNumberFormat="1" applyFont="1" applyFill="1" applyBorder="1" applyAlignment="1">
      <alignment horizontal="center" vertical="center" wrapText="1"/>
    </xf>
    <xf numFmtId="0" fontId="0" fillId="0" borderId="0" xfId="0" applyFont="1" applyAlignment="1">
      <alignment horizontal="center" vertical="center" wrapText="1"/>
    </xf>
    <xf numFmtId="181" fontId="0" fillId="0" borderId="0" xfId="0" applyNumberFormat="1" applyFont="1" applyBorder="1" applyAlignment="1">
      <alignment horizontal="right" vertical="center" wrapText="1"/>
    </xf>
    <xf numFmtId="4" fontId="0" fillId="0" borderId="0" xfId="0" applyNumberFormat="1" applyFont="1" applyBorder="1" applyAlignment="1">
      <alignment horizontal="center" vertical="center" wrapText="1"/>
    </xf>
    <xf numFmtId="0" fontId="0" fillId="0" borderId="0" xfId="0" applyFont="1" applyBorder="1" applyAlignment="1">
      <alignment horizontal="right" vertical="center"/>
    </xf>
    <xf numFmtId="0" fontId="0" fillId="0" borderId="0" xfId="0" applyFont="1" applyFill="1" applyAlignment="1">
      <alignment horizontal="lef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0" fillId="0" borderId="0" xfId="0" applyFont="1" applyFill="1" applyAlignment="1">
      <alignment horizontal="center" vertical="center" wrapText="1"/>
    </xf>
    <xf numFmtId="0" fontId="0" fillId="0" borderId="15"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wrapText="1"/>
    </xf>
    <xf numFmtId="0" fontId="2" fillId="33" borderId="14" xfId="0" applyFont="1" applyFill="1" applyBorder="1" applyAlignment="1">
      <alignment horizontal="left" vertical="center"/>
    </xf>
    <xf numFmtId="0" fontId="0" fillId="0" borderId="18" xfId="0" applyFont="1" applyBorder="1" applyAlignment="1">
      <alignment horizontal="center" vertical="center"/>
    </xf>
    <xf numFmtId="0" fontId="0" fillId="34" borderId="0" xfId="0" applyFont="1" applyFill="1" applyBorder="1" applyAlignment="1">
      <alignment horizontal="center" vertical="center" wrapText="1"/>
    </xf>
    <xf numFmtId="181" fontId="0" fillId="0" borderId="0" xfId="49" applyNumberFormat="1" applyFont="1" applyBorder="1" applyAlignment="1">
      <alignment vertical="center" wrapText="1"/>
    </xf>
    <xf numFmtId="181" fontId="0" fillId="0" borderId="0" xfId="49" applyNumberFormat="1" applyFont="1" applyBorder="1" applyAlignment="1">
      <alignment horizontal="right" vertical="center" wrapText="1"/>
    </xf>
    <xf numFmtId="181" fontId="0" fillId="0" borderId="0" xfId="51" applyNumberFormat="1" applyFont="1" applyBorder="1" applyAlignment="1">
      <alignment horizontal="right" vertical="center"/>
    </xf>
    <xf numFmtId="0" fontId="0" fillId="0" borderId="0" xfId="54" applyFont="1" applyBorder="1" applyAlignment="1">
      <alignment horizontal="center" vertical="center"/>
      <protection/>
    </xf>
    <xf numFmtId="0" fontId="0" fillId="0" borderId="0" xfId="54" applyFont="1" applyBorder="1" applyAlignment="1">
      <alignment horizontal="center" vertical="center" wrapText="1"/>
      <protection/>
    </xf>
    <xf numFmtId="0" fontId="0" fillId="0" borderId="0" xfId="55" applyFont="1" applyBorder="1" applyAlignment="1">
      <alignment horizontal="center" vertical="center"/>
      <protection/>
    </xf>
    <xf numFmtId="0" fontId="0" fillId="0" borderId="0" xfId="54" applyFont="1" applyBorder="1" applyAlignment="1">
      <alignment horizontal="left" vertical="center" wrapText="1"/>
      <protection/>
    </xf>
    <xf numFmtId="0" fontId="0" fillId="0" borderId="0" xfId="54" applyFont="1" applyFill="1" applyBorder="1" applyAlignment="1">
      <alignment horizontal="center" vertical="center"/>
      <protection/>
    </xf>
    <xf numFmtId="174" fontId="0" fillId="0" borderId="0" xfId="0" applyNumberFormat="1" applyFont="1" applyBorder="1" applyAlignment="1">
      <alignment horizontal="right" vertical="center" wrapText="1"/>
    </xf>
    <xf numFmtId="0" fontId="0" fillId="0" borderId="0" xfId="54" applyFont="1" applyBorder="1" applyAlignment="1">
      <alignment horizontal="right" vertical="center"/>
      <protection/>
    </xf>
    <xf numFmtId="0" fontId="0" fillId="0" borderId="19" xfId="0" applyFont="1" applyBorder="1" applyAlignment="1">
      <alignment horizontal="center" vertical="center"/>
    </xf>
    <xf numFmtId="0" fontId="0" fillId="0" borderId="20" xfId="0" applyFont="1" applyBorder="1" applyAlignment="1">
      <alignment horizontal="center" vertical="center" wrapText="1"/>
    </xf>
    <xf numFmtId="0" fontId="0" fillId="0" borderId="14"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0" borderId="0" xfId="0" applyFont="1" applyBorder="1" applyAlignment="1" quotePrefix="1">
      <alignment horizontal="center" vertical="center"/>
    </xf>
    <xf numFmtId="4" fontId="0" fillId="0" borderId="0" xfId="0" applyNumberFormat="1" applyFont="1" applyBorder="1" applyAlignment="1">
      <alignment horizontal="right" vertical="center" wrapText="1"/>
    </xf>
    <xf numFmtId="0" fontId="0" fillId="0" borderId="10"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0" xfId="0" applyFont="1" applyFill="1" applyAlignment="1">
      <alignment vertical="center" wrapText="1"/>
    </xf>
    <xf numFmtId="0" fontId="2" fillId="0" borderId="0" xfId="0" applyFont="1" applyFill="1" applyAlignment="1">
      <alignment horizontal="center" vertical="center"/>
    </xf>
    <xf numFmtId="181" fontId="0" fillId="0" borderId="23" xfId="0" applyNumberFormat="1" applyFont="1" applyFill="1" applyBorder="1" applyAlignment="1">
      <alignment vertical="center"/>
    </xf>
    <xf numFmtId="174" fontId="4" fillId="0" borderId="10" xfId="42" applyNumberFormat="1" applyFont="1" applyFill="1" applyBorder="1" applyAlignment="1">
      <alignment vertical="center"/>
      <protection/>
    </xf>
    <xf numFmtId="194" fontId="4" fillId="0" borderId="10" xfId="42" applyNumberFormat="1" applyFont="1" applyFill="1" applyBorder="1" applyAlignment="1">
      <alignment vertical="center"/>
      <protection/>
    </xf>
    <xf numFmtId="194" fontId="0" fillId="0" borderId="10" xfId="0" applyNumberFormat="1" applyFont="1" applyFill="1" applyBorder="1" applyAlignment="1">
      <alignment vertical="center" wrapText="1"/>
    </xf>
    <xf numFmtId="194" fontId="0" fillId="0" borderId="10" xfId="0" applyNumberFormat="1"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horizontal="center"/>
    </xf>
    <xf numFmtId="0" fontId="0" fillId="0" borderId="0" xfId="0" applyFont="1" applyFill="1" applyAlignment="1">
      <alignment/>
    </xf>
    <xf numFmtId="0" fontId="0" fillId="0" borderId="10" xfId="0" applyFont="1" applyFill="1" applyBorder="1" applyAlignment="1">
      <alignment vertical="center" wrapText="1"/>
    </xf>
    <xf numFmtId="0" fontId="0" fillId="0" borderId="0" xfId="0" applyFont="1" applyFill="1" applyAlignment="1">
      <alignment horizontal="center"/>
    </xf>
    <xf numFmtId="181" fontId="0" fillId="0" borderId="21" xfId="0" applyNumberFormat="1" applyFont="1" applyFill="1" applyBorder="1" applyAlignment="1">
      <alignment horizontal="right" vertical="center" wrapText="1"/>
    </xf>
    <xf numFmtId="0" fontId="0" fillId="0" borderId="21" xfId="0" applyFont="1" applyFill="1" applyBorder="1" applyAlignment="1">
      <alignment horizontal="center"/>
    </xf>
    <xf numFmtId="0" fontId="0" fillId="0" borderId="24" xfId="0" applyFont="1" applyFill="1" applyBorder="1" applyAlignment="1">
      <alignment horizontal="center" vertical="center"/>
    </xf>
    <xf numFmtId="0" fontId="2" fillId="0" borderId="0" xfId="0" applyFont="1" applyFill="1" applyBorder="1" applyAlignment="1">
      <alignment horizontal="center" vertical="center"/>
    </xf>
    <xf numFmtId="181" fontId="0" fillId="0" borderId="10" xfId="0" applyNumberFormat="1" applyFont="1" applyFill="1" applyBorder="1" applyAlignment="1">
      <alignment horizontal="right" vertical="center"/>
    </xf>
    <xf numFmtId="186" fontId="0" fillId="0" borderId="0"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1" fillId="0" borderId="0" xfId="0" applyFont="1" applyFill="1" applyBorder="1" applyAlignment="1">
      <alignment horizontal="center" vertical="center"/>
    </xf>
    <xf numFmtId="181" fontId="0"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33" borderId="25" xfId="0" applyFont="1" applyFill="1" applyBorder="1" applyAlignment="1">
      <alignment horizontal="left" vertical="center"/>
    </xf>
    <xf numFmtId="0" fontId="2" fillId="35" borderId="14" xfId="0" applyFont="1" applyFill="1" applyBorder="1" applyAlignment="1">
      <alignment horizontal="left" vertical="center"/>
    </xf>
    <xf numFmtId="0" fontId="0" fillId="0" borderId="0" xfId="0" applyFont="1" applyFill="1" applyBorder="1" applyAlignment="1">
      <alignment horizontal="center"/>
    </xf>
    <xf numFmtId="0" fontId="2" fillId="0" borderId="24" xfId="0" applyFont="1" applyFill="1" applyBorder="1" applyAlignment="1">
      <alignment horizontal="center" vertical="center"/>
    </xf>
    <xf numFmtId="0" fontId="42" fillId="0" borderId="10" xfId="0" applyFont="1" applyFill="1" applyBorder="1" applyAlignment="1">
      <alignment vertical="center" wrapText="1"/>
    </xf>
    <xf numFmtId="0" fontId="0" fillId="0" borderId="0"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wrapText="1"/>
    </xf>
    <xf numFmtId="0" fontId="0" fillId="0" borderId="0" xfId="0" applyFont="1" applyFill="1" applyAlignment="1">
      <alignment wrapText="1"/>
    </xf>
    <xf numFmtId="176" fontId="0" fillId="0" borderId="10" xfId="0" applyNumberFormat="1" applyFont="1" applyFill="1" applyBorder="1" applyAlignment="1">
      <alignment horizontal="left" vertical="center" wrapText="1"/>
    </xf>
    <xf numFmtId="0" fontId="0" fillId="0" borderId="26" xfId="0" applyFont="1" applyFill="1" applyBorder="1" applyAlignment="1">
      <alignment horizontal="center" vertical="center" wrapText="1"/>
    </xf>
    <xf numFmtId="186" fontId="0" fillId="0" borderId="10" xfId="0" applyNumberFormat="1" applyFont="1" applyFill="1" applyBorder="1" applyAlignment="1">
      <alignment horizontal="right" vertical="center" wrapText="1"/>
    </xf>
    <xf numFmtId="0" fontId="0" fillId="0" borderId="10" xfId="0" applyFont="1" applyFill="1" applyBorder="1" applyAlignment="1">
      <alignment horizontal="right"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6" xfId="0" applyFont="1" applyFill="1" applyBorder="1" applyAlignment="1">
      <alignment vertical="center" wrapText="1"/>
    </xf>
    <xf numFmtId="0" fontId="0" fillId="0" borderId="26" xfId="0" applyFont="1" applyFill="1" applyBorder="1" applyAlignment="1">
      <alignment horizontal="center" vertical="center"/>
    </xf>
    <xf numFmtId="0" fontId="0" fillId="0" borderId="26" xfId="0" applyFont="1" applyFill="1" applyBorder="1" applyAlignment="1">
      <alignment vertical="center"/>
    </xf>
    <xf numFmtId="0" fontId="42" fillId="0" borderId="26" xfId="0" applyFont="1" applyFill="1" applyBorder="1" applyAlignment="1">
      <alignment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43" fillId="0" borderId="0" xfId="0" applyFont="1" applyFill="1" applyBorder="1" applyAlignment="1">
      <alignment horizontal="center" vertical="center" wrapText="1"/>
    </xf>
    <xf numFmtId="174" fontId="4" fillId="0" borderId="0" xfId="42" applyNumberFormat="1" applyFont="1" applyFill="1" applyBorder="1" applyAlignment="1">
      <alignment vertical="center"/>
      <protection/>
    </xf>
    <xf numFmtId="0" fontId="0" fillId="0" borderId="26" xfId="0" applyFont="1" applyFill="1" applyBorder="1" applyAlignment="1">
      <alignment horizontal="left" vertical="center" wrapText="1"/>
    </xf>
    <xf numFmtId="186" fontId="0" fillId="0" borderId="26" xfId="0" applyNumberFormat="1" applyFont="1" applyFill="1" applyBorder="1" applyAlignment="1">
      <alignment horizontal="right" vertical="center" wrapText="1"/>
    </xf>
    <xf numFmtId="0" fontId="0" fillId="0" borderId="26" xfId="0" applyFont="1" applyFill="1" applyBorder="1" applyAlignment="1">
      <alignment horizontal="right" vertical="center" wrapText="1"/>
    </xf>
    <xf numFmtId="0" fontId="0" fillId="0" borderId="32" xfId="0" applyFont="1" applyBorder="1" applyAlignment="1">
      <alignment horizontal="center" vertical="center" wrapText="1"/>
    </xf>
    <xf numFmtId="181" fontId="0" fillId="0" borderId="26" xfId="0" applyNumberFormat="1" applyFont="1" applyFill="1" applyBorder="1" applyAlignment="1">
      <alignment horizontal="right" vertical="center"/>
    </xf>
    <xf numFmtId="0" fontId="0" fillId="0" borderId="33" xfId="0" applyFon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181" fontId="0" fillId="0" borderId="0" xfId="0" applyNumberFormat="1" applyFont="1" applyFill="1" applyBorder="1" applyAlignment="1">
      <alignment horizontal="right" vertical="center" wrapText="1"/>
    </xf>
    <xf numFmtId="186" fontId="42" fillId="0" borderId="10" xfId="49" applyNumberFormat="1" applyFont="1" applyFill="1" applyBorder="1" applyAlignment="1">
      <alignment horizontal="right" vertical="center" wrapText="1"/>
    </xf>
    <xf numFmtId="0" fontId="0" fillId="0" borderId="0" xfId="0" applyFont="1" applyFill="1" applyBorder="1" applyAlignment="1">
      <alignment vertical="center" wrapText="1"/>
    </xf>
    <xf numFmtId="3" fontId="0" fillId="0" borderId="0" xfId="0" applyNumberFormat="1" applyFont="1" applyFill="1" applyBorder="1" applyAlignment="1">
      <alignment horizontal="center" vertical="center" wrapText="1"/>
    </xf>
    <xf numFmtId="0" fontId="0" fillId="0" borderId="34" xfId="0" applyFont="1" applyBorder="1" applyAlignment="1">
      <alignment horizontal="center" vertical="center"/>
    </xf>
    <xf numFmtId="0" fontId="0" fillId="0" borderId="34" xfId="0" applyFont="1" applyBorder="1" applyAlignment="1">
      <alignment horizontal="left" vertical="center"/>
    </xf>
    <xf numFmtId="0" fontId="0" fillId="0" borderId="21" xfId="0" applyFont="1" applyFill="1" applyBorder="1" applyAlignment="1">
      <alignment horizontal="center" vertical="center"/>
    </xf>
    <xf numFmtId="0" fontId="41" fillId="0" borderId="0" xfId="53" applyFont="1" applyFill="1" applyBorder="1" applyAlignment="1">
      <alignment horizontal="center" vertical="center"/>
      <protection/>
    </xf>
    <xf numFmtId="4" fontId="41" fillId="0" borderId="10" xfId="53" applyNumberFormat="1" applyFont="1" applyFill="1" applyBorder="1" applyAlignment="1">
      <alignment horizontal="center" vertical="center"/>
      <protection/>
    </xf>
    <xf numFmtId="181" fontId="0" fillId="0" borderId="35" xfId="0" applyNumberFormat="1" applyFont="1" applyFill="1" applyBorder="1" applyAlignment="1">
      <alignment vertical="center"/>
    </xf>
    <xf numFmtId="0" fontId="0" fillId="0" borderId="36" xfId="0" applyFont="1" applyFill="1" applyBorder="1" applyAlignment="1">
      <alignment horizontal="center" vertical="center" wrapText="1"/>
    </xf>
    <xf numFmtId="0" fontId="0" fillId="0" borderId="10" xfId="53" applyFont="1" applyFill="1" applyBorder="1" applyAlignment="1">
      <alignment horizontal="center" vertical="center"/>
      <protection/>
    </xf>
    <xf numFmtId="186" fontId="0" fillId="0" borderId="10" xfId="53" applyNumberFormat="1" applyFont="1" applyFill="1" applyBorder="1" applyAlignment="1">
      <alignment horizontal="right" vertical="center"/>
      <protection/>
    </xf>
    <xf numFmtId="186" fontId="0" fillId="0" borderId="10" xfId="0" applyNumberFormat="1" applyFont="1" applyFill="1" applyBorder="1" applyAlignment="1">
      <alignment horizontal="right" vertical="center"/>
    </xf>
    <xf numFmtId="0" fontId="0" fillId="0" borderId="10" xfId="53" applyFont="1" applyFill="1" applyBorder="1" applyAlignment="1">
      <alignment horizontal="center" vertical="center" wrapText="1"/>
      <protection/>
    </xf>
    <xf numFmtId="0" fontId="0" fillId="0" borderId="10" xfId="53" applyFont="1" applyFill="1" applyBorder="1" applyAlignment="1">
      <alignment horizontal="left" vertical="center" wrapText="1"/>
      <protection/>
    </xf>
    <xf numFmtId="0" fontId="0" fillId="0" borderId="10" xfId="53" applyFont="1" applyFill="1" applyBorder="1" applyAlignment="1">
      <alignment horizontal="left" vertical="center"/>
      <protection/>
    </xf>
    <xf numFmtId="186" fontId="0" fillId="0" borderId="10" xfId="53" applyNumberFormat="1" applyFont="1" applyFill="1" applyBorder="1" applyAlignment="1">
      <alignment horizontal="right" vertical="center" wrapText="1"/>
      <protection/>
    </xf>
    <xf numFmtId="2" fontId="0" fillId="0" borderId="10" xfId="53" applyNumberFormat="1" applyFont="1" applyFill="1" applyBorder="1" applyAlignment="1">
      <alignment horizontal="left" vertical="center" wrapText="1"/>
      <protection/>
    </xf>
    <xf numFmtId="0" fontId="0" fillId="0" borderId="37" xfId="0" applyFont="1" applyFill="1" applyBorder="1" applyAlignment="1">
      <alignment horizontal="center" vertical="center" wrapText="1"/>
    </xf>
    <xf numFmtId="0" fontId="0" fillId="0" borderId="10" xfId="0" applyFont="1" applyBorder="1" applyAlignment="1">
      <alignment horizontal="center" vertical="center" wrapText="1"/>
    </xf>
    <xf numFmtId="186" fontId="0" fillId="0" borderId="10" xfId="0" applyNumberFormat="1" applyFont="1" applyBorder="1" applyAlignment="1">
      <alignment horizontal="center" vertical="center" wrapText="1"/>
    </xf>
    <xf numFmtId="0" fontId="0" fillId="0" borderId="10" xfId="53" applyFont="1" applyBorder="1" applyAlignment="1">
      <alignment horizontal="center" vertical="center"/>
      <protection/>
    </xf>
    <xf numFmtId="0" fontId="0" fillId="0" borderId="10" xfId="0" applyFont="1" applyBorder="1" applyAlignment="1">
      <alignment horizontal="center" vertical="center"/>
    </xf>
    <xf numFmtId="0" fontId="0" fillId="0" borderId="10" xfId="53" applyFont="1" applyBorder="1" applyAlignment="1">
      <alignment horizontal="left" vertical="center" wrapText="1"/>
      <protection/>
    </xf>
    <xf numFmtId="0" fontId="0" fillId="0" borderId="10" xfId="53" applyFont="1" applyBorder="1" applyAlignment="1">
      <alignment horizontal="center" vertical="center" wrapText="1"/>
      <protection/>
    </xf>
    <xf numFmtId="43" fontId="0" fillId="0" borderId="10" xfId="53" applyNumberFormat="1" applyFont="1" applyBorder="1" applyAlignment="1">
      <alignment horizontal="right" vertical="center"/>
      <protection/>
    </xf>
    <xf numFmtId="0" fontId="0" fillId="0" borderId="10" xfId="0" applyFont="1" applyFill="1" applyBorder="1" applyAlignment="1">
      <alignment horizontal="left" vertical="center"/>
    </xf>
    <xf numFmtId="0" fontId="0" fillId="0" borderId="10" xfId="0" applyFont="1" applyBorder="1" applyAlignment="1">
      <alignment horizontal="left" vertical="center"/>
    </xf>
    <xf numFmtId="186" fontId="0" fillId="0" borderId="26" xfId="46" applyNumberFormat="1" applyFont="1" applyFill="1" applyBorder="1" applyAlignment="1">
      <alignment vertical="center" wrapText="1"/>
    </xf>
    <xf numFmtId="186" fontId="0" fillId="0" borderId="26" xfId="46" applyNumberFormat="1" applyFont="1" applyFill="1" applyBorder="1" applyAlignment="1">
      <alignment vertical="center"/>
    </xf>
    <xf numFmtId="186" fontId="0" fillId="0" borderId="10" xfId="46" applyNumberFormat="1" applyFont="1" applyFill="1" applyBorder="1" applyAlignment="1">
      <alignment vertical="center" wrapText="1"/>
    </xf>
    <xf numFmtId="186" fontId="0" fillId="0" borderId="10" xfId="46" applyNumberFormat="1" applyFont="1" applyFill="1" applyBorder="1" applyAlignment="1">
      <alignment vertical="center"/>
    </xf>
    <xf numFmtId="186" fontId="0" fillId="0" borderId="10" xfId="46" applyNumberFormat="1" applyFont="1" applyFill="1" applyBorder="1" applyAlignment="1">
      <alignment horizontal="right"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171" fontId="0" fillId="0" borderId="10" xfId="0" applyNumberFormat="1" applyFont="1" applyFill="1" applyBorder="1" applyAlignment="1">
      <alignment vertical="center" wrapText="1"/>
    </xf>
    <xf numFmtId="0" fontId="0" fillId="0" borderId="16"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38"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6" xfId="0" applyFont="1" applyFill="1" applyBorder="1" applyAlignment="1">
      <alignment horizontal="center"/>
    </xf>
    <xf numFmtId="0" fontId="0" fillId="0" borderId="43" xfId="0" applyFont="1" applyBorder="1" applyAlignment="1">
      <alignment horizontal="center" vertical="center" wrapText="1"/>
    </xf>
    <xf numFmtId="0" fontId="0" fillId="0" borderId="44" xfId="0" applyFont="1" applyFill="1" applyBorder="1" applyAlignment="1">
      <alignment horizontal="center" vertical="center" wrapText="1"/>
    </xf>
    <xf numFmtId="0" fontId="42" fillId="0" borderId="26" xfId="0" applyFont="1" applyFill="1" applyBorder="1" applyAlignment="1">
      <alignment horizontal="left" vertical="center" wrapText="1"/>
    </xf>
    <xf numFmtId="0" fontId="0" fillId="0" borderId="21" xfId="0" applyFont="1" applyBorder="1" applyAlignment="1">
      <alignment horizontal="center" vertical="center" wrapText="1"/>
    </xf>
    <xf numFmtId="0" fontId="0" fillId="0" borderId="21" xfId="0" applyFont="1" applyBorder="1" applyAlignment="1">
      <alignment horizontal="center" vertical="center"/>
    </xf>
    <xf numFmtId="0" fontId="0" fillId="0" borderId="33" xfId="0" applyFont="1" applyFill="1" applyBorder="1" applyAlignment="1">
      <alignment horizontal="left"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21" xfId="53" applyFont="1" applyFill="1" applyBorder="1" applyAlignment="1">
      <alignment horizontal="left" vertical="center" wrapText="1"/>
      <protection/>
    </xf>
    <xf numFmtId="183" fontId="0" fillId="0" borderId="21" xfId="72" applyNumberFormat="1" applyFont="1" applyFill="1" applyBorder="1" applyAlignment="1">
      <alignment horizontal="center" vertical="center" wrapText="1"/>
    </xf>
    <xf numFmtId="183" fontId="0" fillId="0" borderId="21" xfId="72" applyNumberFormat="1" applyFont="1" applyFill="1" applyBorder="1" applyAlignment="1">
      <alignment horizontal="center" vertical="center"/>
    </xf>
    <xf numFmtId="183" fontId="0" fillId="0" borderId="10" xfId="72" applyNumberFormat="1" applyFont="1" applyFill="1" applyBorder="1" applyAlignment="1">
      <alignment horizontal="center" vertical="center" wrapText="1"/>
    </xf>
    <xf numFmtId="183" fontId="0" fillId="0" borderId="10" xfId="72" applyNumberFormat="1" applyFont="1" applyFill="1" applyBorder="1" applyAlignment="1">
      <alignment horizontal="center" vertical="center"/>
    </xf>
    <xf numFmtId="0" fontId="0" fillId="0" borderId="48" xfId="0" applyFont="1" applyFill="1" applyBorder="1" applyAlignment="1">
      <alignment horizontal="center" vertical="center" wrapText="1"/>
    </xf>
    <xf numFmtId="0" fontId="0" fillId="0" borderId="48" xfId="0" applyFont="1" applyFill="1" applyBorder="1" applyAlignment="1">
      <alignment horizontal="center" vertical="center"/>
    </xf>
    <xf numFmtId="186" fontId="0" fillId="0" borderId="26" xfId="46" applyNumberFormat="1" applyFont="1" applyFill="1" applyBorder="1" applyAlignment="1">
      <alignment horizontal="right" vertical="center" wrapText="1"/>
    </xf>
    <xf numFmtId="0" fontId="2" fillId="0" borderId="49" xfId="0" applyFont="1" applyBorder="1" applyAlignment="1">
      <alignment horizontal="center" vertical="center"/>
    </xf>
    <xf numFmtId="0" fontId="0" fillId="0" borderId="0" xfId="53" applyFont="1">
      <alignment/>
      <protection/>
    </xf>
    <xf numFmtId="0" fontId="0" fillId="0" borderId="10" xfId="53" applyFont="1" applyBorder="1" applyAlignment="1">
      <alignment vertical="center" wrapText="1"/>
      <protection/>
    </xf>
    <xf numFmtId="186" fontId="0" fillId="0" borderId="10" xfId="53" applyNumberFormat="1" applyFont="1" applyBorder="1" applyAlignment="1">
      <alignment horizontal="right" vertical="center" wrapText="1"/>
      <protection/>
    </xf>
    <xf numFmtId="186" fontId="0" fillId="0" borderId="10" xfId="53" applyNumberFormat="1" applyFont="1" applyBorder="1" applyAlignment="1">
      <alignment horizontal="right" vertical="center"/>
      <protection/>
    </xf>
    <xf numFmtId="4" fontId="0" fillId="0" borderId="10" xfId="53" applyNumberFormat="1" applyFont="1" applyBorder="1" applyAlignment="1">
      <alignment horizontal="center" vertical="center"/>
      <protection/>
    </xf>
    <xf numFmtId="186" fontId="0" fillId="0" borderId="10" xfId="72" applyNumberFormat="1" applyFont="1" applyFill="1" applyBorder="1" applyAlignment="1">
      <alignment horizontal="right" vertical="center" wrapText="1"/>
    </xf>
    <xf numFmtId="186" fontId="0" fillId="0" borderId="0" xfId="72" applyNumberFormat="1" applyFont="1" applyFill="1" applyBorder="1" applyAlignment="1">
      <alignment horizontal="right" vertical="center" wrapText="1"/>
    </xf>
    <xf numFmtId="4" fontId="44" fillId="0" borderId="0" xfId="0" applyNumberFormat="1" applyFont="1" applyBorder="1" applyAlignment="1">
      <alignment horizontal="center" vertical="center" wrapText="1"/>
    </xf>
    <xf numFmtId="0" fontId="0" fillId="0" borderId="50" xfId="0" applyFont="1" applyFill="1" applyBorder="1" applyAlignment="1">
      <alignment horizontal="center" vertical="center" wrapText="1"/>
    </xf>
    <xf numFmtId="0" fontId="0" fillId="0" borderId="21" xfId="0" applyFont="1" applyFill="1" applyBorder="1" applyAlignment="1">
      <alignment vertical="center" wrapText="1"/>
    </xf>
    <xf numFmtId="186" fontId="0" fillId="0" borderId="21" xfId="46" applyNumberFormat="1" applyFont="1" applyFill="1" applyBorder="1" applyAlignment="1">
      <alignment vertical="center" wrapText="1"/>
    </xf>
    <xf numFmtId="186" fontId="0" fillId="0" borderId="21" xfId="46" applyNumberFormat="1" applyFont="1" applyFill="1" applyBorder="1" applyAlignment="1">
      <alignment horizontal="right" vertical="center" wrapText="1"/>
    </xf>
    <xf numFmtId="186" fontId="0" fillId="0" borderId="21" xfId="46" applyNumberFormat="1" applyFont="1" applyFill="1" applyBorder="1" applyAlignment="1">
      <alignment vertical="center"/>
    </xf>
    <xf numFmtId="0" fontId="0" fillId="0" borderId="26" xfId="0" applyFont="1" applyBorder="1" applyAlignment="1">
      <alignment horizontal="center" vertical="center" wrapText="1"/>
    </xf>
    <xf numFmtId="0" fontId="0" fillId="0" borderId="26" xfId="0" applyFont="1" applyBorder="1" applyAlignment="1">
      <alignment horizontal="center" vertical="center"/>
    </xf>
    <xf numFmtId="0" fontId="0" fillId="0" borderId="26" xfId="0" applyFont="1" applyBorder="1" applyAlignment="1">
      <alignment horizontal="left" vertical="center" wrapText="1"/>
    </xf>
    <xf numFmtId="170" fontId="0" fillId="0" borderId="26" xfId="44" applyFont="1" applyFill="1" applyBorder="1" applyAlignment="1">
      <alignment horizontal="center" vertical="center" wrapText="1"/>
    </xf>
    <xf numFmtId="181" fontId="0" fillId="0" borderId="26" xfId="49" applyNumberFormat="1" applyFont="1" applyFill="1" applyBorder="1" applyAlignment="1">
      <alignment vertical="center" wrapText="1"/>
    </xf>
    <xf numFmtId="181" fontId="0" fillId="0" borderId="10" xfId="49" applyNumberFormat="1" applyFont="1" applyFill="1" applyBorder="1" applyAlignment="1">
      <alignment vertical="center" wrapText="1"/>
    </xf>
    <xf numFmtId="0" fontId="0" fillId="0" borderId="36" xfId="53" applyFont="1" applyFill="1" applyBorder="1" applyAlignment="1">
      <alignment horizontal="center" vertical="center" wrapText="1"/>
      <protection/>
    </xf>
    <xf numFmtId="49" fontId="0" fillId="0" borderId="10" xfId="0" applyNumberFormat="1" applyFont="1" applyFill="1" applyBorder="1" applyAlignment="1">
      <alignment horizontal="center" vertical="center"/>
    </xf>
    <xf numFmtId="0" fontId="0" fillId="0" borderId="0" xfId="53" applyFont="1" applyFill="1" applyBorder="1" applyAlignment="1">
      <alignment horizontal="center" vertical="center"/>
      <protection/>
    </xf>
    <xf numFmtId="0" fontId="0" fillId="0" borderId="0" xfId="53" applyFont="1" applyFill="1" applyBorder="1" applyAlignment="1">
      <alignment horizontal="center" vertical="center" wrapText="1"/>
      <protection/>
    </xf>
    <xf numFmtId="0" fontId="0" fillId="0" borderId="10" xfId="0" applyFont="1" applyBorder="1" applyAlignment="1">
      <alignment vertical="center" wrapText="1"/>
    </xf>
    <xf numFmtId="186" fontId="0" fillId="0" borderId="10" xfId="0" applyNumberFormat="1" applyFont="1" applyBorder="1" applyAlignment="1">
      <alignment vertical="center" wrapText="1"/>
    </xf>
    <xf numFmtId="186" fontId="0" fillId="0" borderId="10" xfId="0" applyNumberFormat="1" applyFont="1" applyBorder="1" applyAlignment="1">
      <alignment vertical="center"/>
    </xf>
    <xf numFmtId="0" fontId="0" fillId="0" borderId="10" xfId="0" applyFont="1" applyBorder="1" applyAlignment="1">
      <alignment vertical="center"/>
    </xf>
    <xf numFmtId="0" fontId="0" fillId="0" borderId="10" xfId="0" applyFont="1" applyBorder="1" applyAlignment="1">
      <alignment horizontal="left" vertical="center" wrapText="1"/>
    </xf>
    <xf numFmtId="183" fontId="0" fillId="0" borderId="10" xfId="0" applyNumberFormat="1" applyFont="1" applyBorder="1" applyAlignment="1">
      <alignment horizontal="center" vertical="center"/>
    </xf>
    <xf numFmtId="0" fontId="0" fillId="0" borderId="43" xfId="0" applyFont="1" applyFill="1" applyBorder="1" applyAlignment="1">
      <alignment horizontal="center" vertical="center" wrapText="1"/>
    </xf>
    <xf numFmtId="0" fontId="0" fillId="0" borderId="21" xfId="53" applyFont="1" applyBorder="1" applyAlignment="1">
      <alignment horizontal="center" vertical="center" wrapText="1"/>
      <protection/>
    </xf>
    <xf numFmtId="0" fontId="0" fillId="0" borderId="21" xfId="53" applyFont="1" applyBorder="1" applyAlignment="1">
      <alignment vertical="center" wrapText="1"/>
      <protection/>
    </xf>
    <xf numFmtId="0" fontId="0" fillId="0" borderId="21" xfId="53" applyFont="1" applyBorder="1" applyAlignment="1">
      <alignment horizontal="center" vertical="center"/>
      <protection/>
    </xf>
    <xf numFmtId="0" fontId="0" fillId="0" borderId="21" xfId="53" applyFont="1" applyBorder="1" applyAlignment="1">
      <alignment horizontal="left" vertical="center" wrapText="1"/>
      <protection/>
    </xf>
    <xf numFmtId="186" fontId="0" fillId="0" borderId="21" xfId="53" applyNumberFormat="1" applyFont="1" applyBorder="1" applyAlignment="1">
      <alignment horizontal="right" vertical="center" wrapText="1"/>
      <protection/>
    </xf>
    <xf numFmtId="186" fontId="0" fillId="0" borderId="21" xfId="53" applyNumberFormat="1" applyFont="1" applyBorder="1" applyAlignment="1">
      <alignment horizontal="right" vertical="center"/>
      <protection/>
    </xf>
    <xf numFmtId="4" fontId="0" fillId="0" borderId="21" xfId="53" applyNumberFormat="1" applyFont="1" applyBorder="1" applyAlignment="1">
      <alignment horizontal="center" vertical="center"/>
      <protection/>
    </xf>
    <xf numFmtId="0" fontId="0" fillId="0" borderId="0" xfId="0" applyFont="1" applyFill="1" applyAlignment="1">
      <alignment horizontal="right" vertical="center"/>
    </xf>
    <xf numFmtId="0" fontId="2" fillId="0" borderId="0" xfId="0" applyFont="1" applyFill="1" applyAlignment="1">
      <alignment horizontal="left" vertical="center"/>
    </xf>
    <xf numFmtId="0" fontId="0" fillId="0" borderId="21" xfId="0" applyFont="1" applyBorder="1" applyAlignment="1">
      <alignment vertical="center" wrapText="1"/>
    </xf>
    <xf numFmtId="0" fontId="0" fillId="0" borderId="21" xfId="0" applyFont="1" applyBorder="1" applyAlignment="1">
      <alignment vertical="center"/>
    </xf>
    <xf numFmtId="0" fontId="0" fillId="0" borderId="39" xfId="0" applyFont="1" applyFill="1" applyBorder="1" applyAlignment="1">
      <alignment horizontal="center" vertical="center" wrapText="1"/>
    </xf>
    <xf numFmtId="183" fontId="0" fillId="0" borderId="26" xfId="0" applyNumberFormat="1" applyFont="1" applyBorder="1" applyAlignment="1">
      <alignment horizontal="center" vertical="center"/>
    </xf>
    <xf numFmtId="183" fontId="0" fillId="0" borderId="0" xfId="0" applyNumberFormat="1" applyFont="1" applyAlignment="1">
      <alignment vertical="center"/>
    </xf>
    <xf numFmtId="183" fontId="0" fillId="0" borderId="10" xfId="0" applyNumberFormat="1" applyFont="1" applyFill="1" applyBorder="1" applyAlignment="1">
      <alignment horizontal="center" vertical="center"/>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0" xfId="56" applyFont="1" applyAlignment="1">
      <alignment horizontal="center"/>
      <protection/>
    </xf>
    <xf numFmtId="0" fontId="0" fillId="0" borderId="26" xfId="0" applyFont="1" applyBorder="1" applyAlignment="1">
      <alignment vertical="center" wrapText="1"/>
    </xf>
    <xf numFmtId="0" fontId="0" fillId="0" borderId="26" xfId="0" applyFont="1" applyBorder="1" applyAlignment="1">
      <alignment/>
    </xf>
    <xf numFmtId="0" fontId="0" fillId="0" borderId="10" xfId="0" applyFont="1" applyBorder="1" applyAlignment="1">
      <alignment/>
    </xf>
    <xf numFmtId="186" fontId="0" fillId="0" borderId="0" xfId="46" applyNumberFormat="1" applyFont="1" applyFill="1" applyBorder="1" applyAlignment="1">
      <alignment horizontal="right" vertical="center" wrapText="1"/>
    </xf>
    <xf numFmtId="43" fontId="0" fillId="0" borderId="21" xfId="49" applyFont="1" applyFill="1" applyBorder="1" applyAlignment="1">
      <alignment horizontal="center" vertical="center"/>
    </xf>
    <xf numFmtId="43" fontId="0" fillId="0" borderId="21" xfId="49" applyFont="1" applyFill="1" applyBorder="1" applyAlignment="1">
      <alignment vertical="center"/>
    </xf>
    <xf numFmtId="4" fontId="0" fillId="0" borderId="10" xfId="0" applyNumberFormat="1" applyFont="1" applyBorder="1" applyAlignment="1">
      <alignment horizontal="center" vertical="center" wrapText="1"/>
    </xf>
    <xf numFmtId="0" fontId="0" fillId="0" borderId="53" xfId="0" applyFont="1" applyBorder="1" applyAlignment="1">
      <alignment horizontal="center" vertical="center" wrapText="1"/>
    </xf>
    <xf numFmtId="4" fontId="0" fillId="0" borderId="10" xfId="0" applyNumberFormat="1" applyFont="1" applyBorder="1" applyAlignment="1">
      <alignment vertical="center" wrapText="1"/>
    </xf>
    <xf numFmtId="186" fontId="0" fillId="0" borderId="10" xfId="0" applyNumberFormat="1" applyFont="1" applyFill="1" applyBorder="1" applyAlignment="1">
      <alignment horizontal="center" vertical="center" wrapText="1"/>
    </xf>
    <xf numFmtId="186" fontId="0" fillId="0" borderId="10" xfId="0" applyNumberFormat="1" applyFont="1" applyBorder="1" applyAlignment="1">
      <alignment horizontal="right" vertical="center" wrapText="1"/>
    </xf>
    <xf numFmtId="186" fontId="0" fillId="0" borderId="10" xfId="0" applyNumberFormat="1" applyFont="1" applyBorder="1" applyAlignment="1">
      <alignment horizontal="right" vertical="center"/>
    </xf>
    <xf numFmtId="0" fontId="0" fillId="0" borderId="33" xfId="56" applyFont="1" applyFill="1" applyBorder="1" applyAlignment="1">
      <alignment horizontal="center" vertical="center" wrapText="1"/>
      <protection/>
    </xf>
    <xf numFmtId="0" fontId="0" fillId="0" borderId="33" xfId="56" applyFont="1" applyBorder="1" applyAlignment="1">
      <alignment horizontal="left" vertical="center" wrapText="1"/>
      <protection/>
    </xf>
    <xf numFmtId="0" fontId="0" fillId="0" borderId="33" xfId="56" applyFont="1" applyBorder="1" applyAlignment="1">
      <alignment horizontal="center" vertical="center" wrapText="1"/>
      <protection/>
    </xf>
    <xf numFmtId="0" fontId="0" fillId="0" borderId="33" xfId="56" applyFont="1" applyBorder="1" applyAlignment="1">
      <alignment horizontal="center"/>
      <protection/>
    </xf>
    <xf numFmtId="186" fontId="0" fillId="0" borderId="21" xfId="56" applyNumberFormat="1" applyFont="1" applyBorder="1" applyAlignment="1">
      <alignment horizontal="right" vertical="center" wrapText="1"/>
      <protection/>
    </xf>
    <xf numFmtId="0" fontId="0" fillId="0" borderId="21" xfId="56" applyFont="1" applyBorder="1" applyAlignment="1">
      <alignment horizontal="center"/>
      <protection/>
    </xf>
    <xf numFmtId="170" fontId="0" fillId="0" borderId="21" xfId="46" applyFont="1" applyFill="1" applyBorder="1" applyAlignment="1">
      <alignment vertical="center"/>
    </xf>
    <xf numFmtId="0" fontId="41" fillId="0" borderId="0" xfId="0" applyFont="1" applyFill="1" applyAlignment="1">
      <alignment horizontal="center" vertical="center"/>
    </xf>
    <xf numFmtId="0" fontId="42" fillId="0" borderId="21" xfId="0" applyFont="1" applyFill="1" applyBorder="1" applyAlignment="1">
      <alignment horizontal="center" vertical="center" wrapText="1"/>
    </xf>
    <xf numFmtId="0" fontId="41" fillId="0" borderId="10" xfId="53" applyFont="1" applyFill="1" applyBorder="1" applyAlignment="1">
      <alignment horizontal="center" vertical="center"/>
      <protection/>
    </xf>
    <xf numFmtId="0" fontId="41" fillId="0" borderId="10" xfId="0" applyFont="1" applyFill="1" applyBorder="1" applyAlignment="1">
      <alignment horizontal="center" vertical="center"/>
    </xf>
    <xf numFmtId="0" fontId="42" fillId="0" borderId="26"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0" fillId="0" borderId="10" xfId="0" applyFont="1" applyBorder="1" applyAlignment="1" quotePrefix="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xf>
    <xf numFmtId="0" fontId="0" fillId="0" borderId="12"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2" fillId="0" borderId="12"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54" xfId="0" applyFont="1" applyBorder="1" applyAlignment="1">
      <alignment horizontal="center" vertical="center"/>
    </xf>
    <xf numFmtId="0" fontId="0" fillId="0" borderId="12" xfId="0" applyFont="1" applyBorder="1" applyAlignment="1">
      <alignment horizontal="left" vertical="center" wrapText="1"/>
    </xf>
    <xf numFmtId="0" fontId="0" fillId="0" borderId="54" xfId="0" applyFont="1" applyBorder="1" applyAlignment="1">
      <alignment horizontal="left" vertical="center" wrapText="1"/>
    </xf>
    <xf numFmtId="0" fontId="0" fillId="0" borderId="17"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59" xfId="0" applyFont="1" applyBorder="1" applyAlignment="1">
      <alignment horizontal="center" vertical="center" wrapText="1"/>
    </xf>
    <xf numFmtId="0" fontId="2" fillId="0" borderId="25" xfId="0" applyFont="1" applyBorder="1" applyAlignment="1">
      <alignment horizontal="center" vertical="center" wrapText="1"/>
    </xf>
    <xf numFmtId="0" fontId="41" fillId="0" borderId="10" xfId="53" applyFont="1" applyFill="1" applyBorder="1" applyAlignment="1">
      <alignment horizontal="center" vertical="center"/>
      <protection/>
    </xf>
    <xf numFmtId="0" fontId="0" fillId="0" borderId="48" xfId="53" applyFont="1" applyFill="1" applyBorder="1" applyAlignment="1">
      <alignment horizontal="center" vertical="center"/>
      <protection/>
    </xf>
    <xf numFmtId="0" fontId="0" fillId="0" borderId="36" xfId="53" applyFont="1" applyFill="1" applyBorder="1" applyAlignment="1">
      <alignment horizontal="center" vertical="center"/>
      <protection/>
    </xf>
    <xf numFmtId="0" fontId="41" fillId="0" borderId="48" xfId="53" applyFont="1" applyFill="1" applyBorder="1" applyAlignment="1">
      <alignment horizontal="center" vertical="center"/>
      <protection/>
    </xf>
    <xf numFmtId="0" fontId="41" fillId="0" borderId="36" xfId="53" applyFont="1" applyFill="1" applyBorder="1" applyAlignment="1">
      <alignment horizontal="center" vertical="center"/>
      <protection/>
    </xf>
    <xf numFmtId="0" fontId="0" fillId="0" borderId="10" xfId="53" applyFont="1" applyBorder="1" applyAlignment="1">
      <alignment horizontal="center" vertical="center"/>
      <protection/>
    </xf>
    <xf numFmtId="0" fontId="0" fillId="0" borderId="21" xfId="53" applyFont="1" applyBorder="1" applyAlignment="1">
      <alignment horizontal="center" vertical="center"/>
      <protection/>
    </xf>
    <xf numFmtId="0" fontId="0" fillId="0" borderId="31"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10" xfId="0" applyFont="1" applyFill="1" applyBorder="1" applyAlignment="1">
      <alignment horizontal="center"/>
    </xf>
    <xf numFmtId="0" fontId="42" fillId="0" borderId="10"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17" xfId="0" applyFont="1" applyBorder="1" applyAlignment="1">
      <alignment horizontal="center" vertical="center"/>
    </xf>
    <xf numFmtId="0" fontId="2" fillId="0" borderId="72" xfId="0" applyFont="1" applyBorder="1" applyAlignment="1">
      <alignment horizontal="center" vertical="center" wrapText="1"/>
    </xf>
    <xf numFmtId="0" fontId="2" fillId="0" borderId="0"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16"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77"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78" xfId="0" applyFont="1" applyBorder="1" applyAlignment="1">
      <alignment horizontal="center" vertical="center"/>
    </xf>
    <xf numFmtId="0" fontId="0" fillId="0" borderId="56"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79" xfId="0" applyFont="1" applyBorder="1" applyAlignment="1">
      <alignment horizontal="center" vertical="center"/>
    </xf>
    <xf numFmtId="0" fontId="0" fillId="0" borderId="66" xfId="0" applyFont="1" applyBorder="1" applyAlignment="1">
      <alignment horizontal="center" vertical="center"/>
    </xf>
    <xf numFmtId="0" fontId="0" fillId="0" borderId="68" xfId="0" applyFont="1" applyBorder="1" applyAlignment="1">
      <alignment horizontal="center" vertical="center"/>
    </xf>
    <xf numFmtId="0" fontId="0" fillId="0" borderId="4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80" xfId="0" applyFont="1" applyBorder="1" applyAlignment="1">
      <alignment horizontal="center" vertical="center"/>
    </xf>
    <xf numFmtId="0" fontId="0" fillId="0" borderId="22" xfId="0" applyFont="1" applyBorder="1" applyAlignment="1">
      <alignment horizontal="center" vertical="center"/>
    </xf>
    <xf numFmtId="0" fontId="2" fillId="0" borderId="54"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62" xfId="0" applyFont="1" applyBorder="1" applyAlignment="1">
      <alignment horizontal="center" vertical="center"/>
    </xf>
    <xf numFmtId="0" fontId="0" fillId="0" borderId="31" xfId="0" applyFont="1" applyBorder="1" applyAlignment="1">
      <alignment horizontal="center" vertical="center"/>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78" xfId="0" applyFont="1" applyBorder="1" applyAlignment="1">
      <alignment horizontal="left" vertical="center" wrapText="1"/>
    </xf>
    <xf numFmtId="0" fontId="0" fillId="0" borderId="80" xfId="0" applyFont="1" applyBorder="1" applyAlignment="1">
      <alignment horizontal="center" vertical="center" wrapText="1"/>
    </xf>
    <xf numFmtId="0" fontId="0" fillId="0" borderId="22"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59"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9" xfId="0" applyFont="1" applyBorder="1" applyAlignment="1">
      <alignment horizontal="center" vertical="center" wrapText="1"/>
    </xf>
    <xf numFmtId="0" fontId="2" fillId="0" borderId="55"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65"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79" xfId="0" applyFont="1" applyBorder="1" applyAlignment="1">
      <alignment horizontal="center" vertical="center" wrapText="1"/>
    </xf>
    <xf numFmtId="0" fontId="0" fillId="0" borderId="17" xfId="0" applyFont="1" applyBorder="1" applyAlignment="1">
      <alignment horizontal="left" vertical="center" wrapText="1"/>
    </xf>
    <xf numFmtId="0" fontId="0" fillId="0" borderId="31" xfId="0" applyFont="1" applyBorder="1" applyAlignment="1">
      <alignment horizontal="left" vertical="center" wrapText="1"/>
    </xf>
    <xf numFmtId="0" fontId="0" fillId="0" borderId="61"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42" xfId="0" applyFont="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53" applyFont="1" applyFill="1" applyBorder="1" applyAlignment="1">
      <alignment horizontal="center" vertical="center" wrapText="1"/>
      <protection/>
    </xf>
    <xf numFmtId="49" fontId="0" fillId="0" borderId="10" xfId="53" applyNumberFormat="1" applyFont="1" applyFill="1" applyBorder="1" applyAlignment="1">
      <alignment horizontal="center" vertical="center" wrapText="1"/>
      <protection/>
    </xf>
    <xf numFmtId="0" fontId="0" fillId="0" borderId="87" xfId="0" applyFont="1" applyBorder="1" applyAlignment="1">
      <alignment horizontal="center" vertical="center" wrapText="1"/>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0" fontId="0" fillId="0" borderId="30" xfId="0" applyFont="1" applyBorder="1" applyAlignment="1">
      <alignment horizontal="left"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78"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78"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60" xfId="0" applyFont="1" applyBorder="1" applyAlignment="1">
      <alignment horizontal="center" vertical="center" wrapText="1"/>
    </xf>
    <xf numFmtId="0" fontId="0" fillId="0" borderId="12" xfId="0" applyFont="1" applyFill="1" applyBorder="1" applyAlignment="1">
      <alignment horizontal="left" vertical="center" wrapText="1"/>
    </xf>
    <xf numFmtId="0" fontId="0" fillId="0" borderId="98" xfId="0" applyFont="1" applyBorder="1" applyAlignment="1">
      <alignment horizontal="left" vertical="center" wrapText="1"/>
    </xf>
    <xf numFmtId="0" fontId="0" fillId="0" borderId="99" xfId="0" applyFont="1" applyBorder="1" applyAlignment="1">
      <alignment horizontal="left" vertical="center" wrapText="1"/>
    </xf>
    <xf numFmtId="0" fontId="0" fillId="0" borderId="100"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46" xfId="0" applyFont="1" applyBorder="1" applyAlignment="1">
      <alignment horizontal="center" vertical="center"/>
    </xf>
    <xf numFmtId="0" fontId="0" fillId="0" borderId="69" xfId="0" applyFont="1" applyBorder="1" applyAlignment="1">
      <alignment horizontal="center" vertical="center"/>
    </xf>
    <xf numFmtId="0" fontId="0" fillId="0" borderId="28" xfId="0" applyFont="1" applyBorder="1" applyAlignment="1">
      <alignment horizontal="center" vertical="center"/>
    </xf>
    <xf numFmtId="0" fontId="0" fillId="0" borderId="46" xfId="0" applyFont="1" applyBorder="1" applyAlignment="1">
      <alignment horizontal="center" vertical="center" wrapText="1"/>
    </xf>
    <xf numFmtId="0" fontId="0" fillId="0" borderId="28" xfId="0" applyFont="1" applyBorder="1" applyAlignment="1">
      <alignment horizontal="center" vertical="center" wrapText="1"/>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42" fillId="0" borderId="26"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41" fillId="0" borderId="10"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21" xfId="0" applyFont="1" applyFill="1" applyBorder="1" applyAlignment="1" quotePrefix="1">
      <alignment horizontal="center" vertical="center"/>
    </xf>
    <xf numFmtId="0" fontId="0" fillId="0" borderId="21" xfId="0" applyFont="1" applyFill="1" applyBorder="1" applyAlignment="1">
      <alignment horizontal="center" vertical="center" wrapText="1"/>
    </xf>
    <xf numFmtId="0" fontId="0" fillId="0" borderId="21" xfId="0" applyFont="1" applyFill="1" applyBorder="1" applyAlignment="1">
      <alignment horizontal="center"/>
    </xf>
    <xf numFmtId="0" fontId="0" fillId="0" borderId="10" xfId="0" applyFont="1" applyFill="1" applyBorder="1" applyAlignment="1" quotePrefix="1">
      <alignment horizontal="center" vertical="center"/>
    </xf>
    <xf numFmtId="0" fontId="0" fillId="0" borderId="48" xfId="0" applyFont="1" applyFill="1" applyBorder="1" applyAlignment="1">
      <alignment horizontal="center"/>
    </xf>
    <xf numFmtId="0" fontId="0" fillId="0" borderId="36" xfId="0" applyFont="1" applyFill="1" applyBorder="1" applyAlignment="1">
      <alignment horizontal="center"/>
    </xf>
    <xf numFmtId="0" fontId="0" fillId="0" borderId="82" xfId="0" applyFont="1" applyBorder="1" applyAlignment="1">
      <alignment horizontal="center" vertical="center"/>
    </xf>
    <xf numFmtId="0" fontId="0" fillId="0" borderId="30" xfId="0" applyFont="1" applyBorder="1" applyAlignment="1">
      <alignment horizontal="center" vertical="center"/>
    </xf>
    <xf numFmtId="0" fontId="0" fillId="0" borderId="81" xfId="0" applyFont="1" applyBorder="1" applyAlignment="1">
      <alignment horizontal="center" vertical="center"/>
    </xf>
    <xf numFmtId="0" fontId="0" fillId="0" borderId="58" xfId="0" applyFont="1" applyBorder="1" applyAlignment="1">
      <alignment horizontal="left" vertical="center" wrapText="1"/>
    </xf>
    <xf numFmtId="0" fontId="0" fillId="0" borderId="85" xfId="0" applyFont="1" applyFill="1" applyBorder="1" applyAlignment="1">
      <alignment horizontal="center" vertical="center" wrapText="1"/>
    </xf>
    <xf numFmtId="49" fontId="0" fillId="0" borderId="10" xfId="53" applyNumberFormat="1" applyFont="1" applyBorder="1" applyAlignment="1">
      <alignment horizontal="center" vertical="center"/>
      <protection/>
    </xf>
    <xf numFmtId="0" fontId="0" fillId="0" borderId="10" xfId="53" applyFont="1" applyBorder="1" applyAlignment="1">
      <alignment horizontal="center" vertical="center" wrapText="1"/>
      <protection/>
    </xf>
    <xf numFmtId="0" fontId="0" fillId="0" borderId="48" xfId="0" applyFont="1" applyBorder="1" applyAlignment="1">
      <alignment horizontal="center" vertical="center"/>
    </xf>
    <xf numFmtId="0" fontId="0" fillId="0" borderId="36" xfId="0" applyFont="1" applyBorder="1" applyAlignment="1">
      <alignment horizontal="center" vertical="center"/>
    </xf>
    <xf numFmtId="0" fontId="0" fillId="0" borderId="48" xfId="0" applyFont="1" applyBorder="1" applyAlignment="1">
      <alignment horizontal="center" vertical="center" wrapText="1"/>
    </xf>
    <xf numFmtId="0" fontId="0" fillId="0" borderId="36" xfId="0" applyFont="1" applyBorder="1" applyAlignment="1">
      <alignment horizontal="center" vertical="center" wrapText="1"/>
    </xf>
    <xf numFmtId="0" fontId="42" fillId="0" borderId="21"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6" xfId="0" applyFont="1" applyBorder="1" applyAlignment="1">
      <alignment horizontal="center" vertical="center"/>
    </xf>
    <xf numFmtId="0" fontId="0" fillId="0" borderId="105"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84"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21" xfId="0" applyFont="1" applyBorder="1" applyAlignment="1">
      <alignment horizontal="center" vertical="center" wrapText="1"/>
    </xf>
    <xf numFmtId="0" fontId="0" fillId="0" borderId="33" xfId="56" applyFont="1" applyBorder="1" applyAlignment="1">
      <alignment horizontal="center"/>
      <protection/>
    </xf>
    <xf numFmtId="0" fontId="0" fillId="0" borderId="33" xfId="56" applyFont="1" applyBorder="1" applyAlignment="1">
      <alignment horizontal="center" vertical="center" wrapText="1"/>
      <protection/>
    </xf>
    <xf numFmtId="0" fontId="0" fillId="0" borderId="42"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0" xfId="0" applyFont="1" applyFill="1" applyAlignment="1">
      <alignment horizontal="center" vertical="center" wrapText="1"/>
    </xf>
    <xf numFmtId="0" fontId="2" fillId="0" borderId="25"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2" fillId="0" borderId="86" xfId="0" applyFont="1" applyBorder="1" applyAlignment="1">
      <alignment horizontal="center" vertical="center" wrapText="1"/>
    </xf>
    <xf numFmtId="0" fontId="2" fillId="0" borderId="84" xfId="0" applyFont="1" applyBorder="1" applyAlignment="1">
      <alignment horizontal="center" vertical="center" wrapText="1"/>
    </xf>
    <xf numFmtId="0" fontId="0" fillId="0" borderId="26" xfId="0" applyFont="1" applyBorder="1" applyAlignment="1" quotePrefix="1">
      <alignment horizontal="center" vertical="center"/>
    </xf>
    <xf numFmtId="0" fontId="0" fillId="0" borderId="26" xfId="0" applyFont="1" applyBorder="1" applyAlignment="1">
      <alignment horizontal="center"/>
    </xf>
    <xf numFmtId="0" fontId="0" fillId="0" borderId="48"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49" fontId="0" fillId="34" borderId="10" xfId="53" applyNumberFormat="1" applyFont="1" applyFill="1" applyBorder="1" applyAlignment="1">
      <alignment horizontal="center" vertical="center"/>
      <protection/>
    </xf>
  </cellXfs>
  <cellStyles count="5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Migliaia 2" xfId="46"/>
    <cellStyle name="Migliaia 2 2" xfId="47"/>
    <cellStyle name="Migliaia 3" xfId="48"/>
    <cellStyle name="Migliaia 3 2" xfId="49"/>
    <cellStyle name="Migliaia 4" xfId="50"/>
    <cellStyle name="Migliaia 4 2" xfId="51"/>
    <cellStyle name="Neutrale" xfId="52"/>
    <cellStyle name="Normale 2" xfId="53"/>
    <cellStyle name="Normale 2 2" xfId="54"/>
    <cellStyle name="Normale 3" xfId="55"/>
    <cellStyle name="Normale 4" xfId="56"/>
    <cellStyle name="Nota" xfId="57"/>
    <cellStyle name="Output" xfId="58"/>
    <cellStyle name="Percent" xfId="59"/>
    <cellStyle name="Testo avviso" xfId="60"/>
    <cellStyle name="Testo descrittivo" xfId="61"/>
    <cellStyle name="Titolo" xfId="62"/>
    <cellStyle name="Titolo 1" xfId="63"/>
    <cellStyle name="Titolo 2" xfId="64"/>
    <cellStyle name="Titolo 3" xfId="65"/>
    <cellStyle name="Titolo 4" xfId="66"/>
    <cellStyle name="Totale" xfId="67"/>
    <cellStyle name="Valore non valido" xfId="68"/>
    <cellStyle name="Valore valido" xfId="69"/>
    <cellStyle name="Currency" xfId="70"/>
    <cellStyle name="Currency [0]" xfId="71"/>
    <cellStyle name="Valuta 2"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44"/>
  <sheetViews>
    <sheetView tabSelected="1" zoomScale="80" zoomScaleNormal="80" zoomScaleSheetLayoutView="20" zoomScalePageLayoutView="0" workbookViewId="0" topLeftCell="A327">
      <selection activeCell="D330" sqref="D330"/>
    </sheetView>
  </sheetViews>
  <sheetFormatPr defaultColWidth="9.140625" defaultRowHeight="39.75" customHeight="1"/>
  <cols>
    <col min="1" max="1" width="15.421875" style="2" customWidth="1"/>
    <col min="2" max="2" width="42.421875" style="1" bestFit="1" customWidth="1"/>
    <col min="3" max="3" width="37.421875" style="1" customWidth="1"/>
    <col min="4" max="4" width="25.57421875" style="1" customWidth="1"/>
    <col min="5" max="5" width="48.421875" style="1" customWidth="1"/>
    <col min="6" max="6" width="34.140625" style="1" customWidth="1"/>
    <col min="7" max="7" width="18.57421875" style="1" customWidth="1"/>
    <col min="8" max="8" width="21.57421875" style="1" customWidth="1"/>
    <col min="9" max="9" width="22.00390625" style="1" customWidth="1"/>
    <col min="10" max="10" width="25.8515625" style="1" customWidth="1"/>
    <col min="11" max="11" width="97.8515625" style="21" customWidth="1"/>
    <col min="12" max="12" width="16.8515625" style="1" customWidth="1"/>
    <col min="13" max="13" width="35.8515625" style="1" customWidth="1"/>
    <col min="14" max="14" width="47.00390625" style="1" customWidth="1"/>
    <col min="15" max="15" width="35.57421875" style="1" customWidth="1"/>
    <col min="16" max="16" width="21.140625" style="22" customWidth="1"/>
    <col min="17" max="17" width="25.421875" style="22" customWidth="1"/>
    <col min="18" max="18" width="25.421875" style="22" bestFit="1" customWidth="1"/>
    <col min="19" max="19" width="20.421875" style="19" customWidth="1"/>
    <col min="20" max="20" width="14.57421875" style="22" customWidth="1"/>
    <col min="21" max="21" width="12.8515625" style="22" customWidth="1"/>
    <col min="22" max="22" width="18.421875" style="19" customWidth="1"/>
    <col min="23" max="23" width="16.57421875" style="22" customWidth="1"/>
    <col min="24" max="24" width="21.57421875" style="22" customWidth="1"/>
    <col min="25" max="25" width="33.57421875" style="22" customWidth="1"/>
    <col min="26" max="26" width="9.57421875" style="1" customWidth="1"/>
    <col min="27" max="27" width="14.57421875" style="1" customWidth="1"/>
    <col min="28" max="16384" width="9.140625" style="22" customWidth="1"/>
  </cols>
  <sheetData>
    <row r="1" spans="2:27" s="3" customFormat="1" ht="39.75" customHeight="1">
      <c r="B1" s="191" t="s">
        <v>0</v>
      </c>
      <c r="C1" s="417" t="s">
        <v>1</v>
      </c>
      <c r="D1" s="417"/>
      <c r="E1" s="417"/>
      <c r="F1" s="417"/>
      <c r="G1" s="417"/>
      <c r="H1" s="417"/>
      <c r="I1" s="418"/>
      <c r="K1" s="16"/>
      <c r="L1" s="1"/>
      <c r="M1" s="17"/>
      <c r="N1" s="1"/>
      <c r="S1" s="18"/>
      <c r="V1" s="19"/>
      <c r="Z1" s="1"/>
      <c r="AA1" s="1"/>
    </row>
    <row r="2" spans="2:27" s="3" customFormat="1" ht="39.75" customHeight="1" thickBot="1">
      <c r="B2" s="430" t="s">
        <v>655</v>
      </c>
      <c r="C2" s="431"/>
      <c r="D2" s="431"/>
      <c r="E2" s="431"/>
      <c r="F2" s="431"/>
      <c r="G2" s="431"/>
      <c r="H2" s="431"/>
      <c r="I2" s="432"/>
      <c r="J2" s="16"/>
      <c r="K2" s="16"/>
      <c r="L2" s="1"/>
      <c r="M2" s="17"/>
      <c r="N2" s="1"/>
      <c r="S2" s="20"/>
      <c r="T2" s="16"/>
      <c r="V2" s="19"/>
      <c r="Z2" s="1"/>
      <c r="AA2" s="1"/>
    </row>
    <row r="3" ht="12.75">
      <c r="T3" s="21"/>
    </row>
    <row r="4" spans="11:20" ht="13.5" thickBot="1">
      <c r="K4" s="23"/>
      <c r="L4" s="24"/>
      <c r="M4" s="24"/>
      <c r="N4" s="24"/>
      <c r="O4" s="24"/>
      <c r="P4" s="24"/>
      <c r="Q4" s="24"/>
      <c r="R4" s="24"/>
      <c r="T4" s="21"/>
    </row>
    <row r="5" spans="2:27" ht="39.75" customHeight="1" thickBot="1">
      <c r="B5" s="25" t="s">
        <v>2</v>
      </c>
      <c r="D5" s="5"/>
      <c r="E5" s="4"/>
      <c r="F5" s="4"/>
      <c r="G5" s="4"/>
      <c r="H5" s="4"/>
      <c r="I5" s="4"/>
      <c r="J5" s="4"/>
      <c r="K5" s="26"/>
      <c r="L5" s="4"/>
      <c r="M5" s="4"/>
      <c r="N5" s="4"/>
      <c r="O5" s="4"/>
      <c r="P5" s="284" t="s">
        <v>3</v>
      </c>
      <c r="Q5" s="284"/>
      <c r="R5" s="284"/>
      <c r="S5" s="284"/>
      <c r="T5" s="284"/>
      <c r="U5" s="284"/>
      <c r="V5" s="365" t="s">
        <v>4</v>
      </c>
      <c r="W5" s="365"/>
      <c r="X5" s="365"/>
      <c r="Y5" s="365"/>
      <c r="Z5" s="269" t="s">
        <v>5</v>
      </c>
      <c r="AA5" s="269"/>
    </row>
    <row r="6" spans="5:27" ht="39.75" customHeight="1" thickBot="1">
      <c r="E6" s="4"/>
      <c r="F6" s="4"/>
      <c r="G6" s="4"/>
      <c r="H6" s="4"/>
      <c r="I6" s="4"/>
      <c r="J6" s="4"/>
      <c r="K6" s="26"/>
      <c r="L6" s="4"/>
      <c r="M6" s="4"/>
      <c r="N6" s="4"/>
      <c r="O6" s="4"/>
      <c r="P6" s="284"/>
      <c r="Q6" s="284"/>
      <c r="R6" s="284"/>
      <c r="S6" s="284"/>
      <c r="T6" s="284"/>
      <c r="U6" s="284"/>
      <c r="V6" s="419"/>
      <c r="W6" s="419"/>
      <c r="X6" s="365"/>
      <c r="Y6" s="365"/>
      <c r="Z6" s="269"/>
      <c r="AA6" s="269"/>
    </row>
    <row r="7" spans="2:27" ht="39.75" customHeight="1" thickBot="1">
      <c r="B7" s="269" t="s">
        <v>6</v>
      </c>
      <c r="C7" s="269" t="s">
        <v>7</v>
      </c>
      <c r="D7" s="269" t="s">
        <v>8</v>
      </c>
      <c r="E7" s="269" t="s">
        <v>9</v>
      </c>
      <c r="F7" s="361" t="s">
        <v>10</v>
      </c>
      <c r="G7" s="269" t="s">
        <v>11</v>
      </c>
      <c r="H7" s="269" t="s">
        <v>101</v>
      </c>
      <c r="I7" s="294" t="s">
        <v>12</v>
      </c>
      <c r="J7" s="366" t="s">
        <v>13</v>
      </c>
      <c r="K7" s="296" t="s">
        <v>128</v>
      </c>
      <c r="L7" s="285" t="s">
        <v>122</v>
      </c>
      <c r="M7" s="269" t="s">
        <v>15</v>
      </c>
      <c r="N7" s="269" t="s">
        <v>16</v>
      </c>
      <c r="O7" s="269" t="s">
        <v>17</v>
      </c>
      <c r="P7" s="294" t="s">
        <v>18</v>
      </c>
      <c r="Q7" s="294" t="s">
        <v>19</v>
      </c>
      <c r="R7" s="269" t="s">
        <v>20</v>
      </c>
      <c r="S7" s="294" t="s">
        <v>21</v>
      </c>
      <c r="T7" s="316" t="s">
        <v>22</v>
      </c>
      <c r="U7" s="410"/>
      <c r="V7" s="411" t="s">
        <v>23</v>
      </c>
      <c r="W7" s="412"/>
      <c r="X7" s="361" t="s">
        <v>24</v>
      </c>
      <c r="Y7" s="361"/>
      <c r="Z7" s="269"/>
      <c r="AA7" s="269"/>
    </row>
    <row r="8" spans="2:27" ht="13.5" thickBot="1">
      <c r="B8" s="269"/>
      <c r="C8" s="269"/>
      <c r="D8" s="269"/>
      <c r="E8" s="269"/>
      <c r="F8" s="361"/>
      <c r="G8" s="269"/>
      <c r="H8" s="269"/>
      <c r="I8" s="295"/>
      <c r="J8" s="330"/>
      <c r="K8" s="296"/>
      <c r="L8" s="298"/>
      <c r="M8" s="269"/>
      <c r="N8" s="269"/>
      <c r="O8" s="269"/>
      <c r="P8" s="294"/>
      <c r="Q8" s="294"/>
      <c r="R8" s="269"/>
      <c r="S8" s="294"/>
      <c r="T8" s="294" t="s">
        <v>25</v>
      </c>
      <c r="U8" s="366" t="s">
        <v>26</v>
      </c>
      <c r="V8" s="413"/>
      <c r="W8" s="414"/>
      <c r="X8" s="361"/>
      <c r="Y8" s="361"/>
      <c r="Z8" s="269"/>
      <c r="AA8" s="269"/>
    </row>
    <row r="9" spans="1:27" s="1" customFormat="1" ht="39.75" customHeight="1" thickBot="1">
      <c r="A9" s="2"/>
      <c r="B9" s="269"/>
      <c r="C9" s="269"/>
      <c r="D9" s="269"/>
      <c r="E9" s="269"/>
      <c r="F9" s="361"/>
      <c r="G9" s="28" t="s">
        <v>27</v>
      </c>
      <c r="H9" s="15" t="s">
        <v>28</v>
      </c>
      <c r="I9" s="29" t="s">
        <v>29</v>
      </c>
      <c r="J9" s="29" t="s">
        <v>30</v>
      </c>
      <c r="K9" s="296"/>
      <c r="L9" s="27" t="s">
        <v>91</v>
      </c>
      <c r="M9" s="269"/>
      <c r="N9" s="269"/>
      <c r="O9" s="269"/>
      <c r="P9" s="294"/>
      <c r="Q9" s="294"/>
      <c r="R9" s="269"/>
      <c r="S9" s="294"/>
      <c r="T9" s="294"/>
      <c r="U9" s="366"/>
      <c r="V9" s="415"/>
      <c r="W9" s="416"/>
      <c r="X9" s="361"/>
      <c r="Y9" s="361"/>
      <c r="Z9" s="295" t="s">
        <v>31</v>
      </c>
      <c r="AA9" s="295"/>
    </row>
    <row r="10" spans="1:27" s="31" customFormat="1" ht="39.75" customHeight="1">
      <c r="A10" s="2"/>
      <c r="B10" s="13" t="s">
        <v>248</v>
      </c>
      <c r="C10" s="13">
        <v>2023</v>
      </c>
      <c r="D10" s="13"/>
      <c r="E10" s="13" t="s">
        <v>45</v>
      </c>
      <c r="F10" s="71"/>
      <c r="G10" s="13" t="s">
        <v>53</v>
      </c>
      <c r="H10" s="13" t="s">
        <v>142</v>
      </c>
      <c r="I10" s="13" t="s">
        <v>35</v>
      </c>
      <c r="J10" s="13" t="s">
        <v>143</v>
      </c>
      <c r="K10" s="14" t="s">
        <v>144</v>
      </c>
      <c r="L10" s="13">
        <v>1</v>
      </c>
      <c r="M10" s="13" t="s">
        <v>46</v>
      </c>
      <c r="N10" s="13" t="s">
        <v>93</v>
      </c>
      <c r="O10" s="13" t="s">
        <v>53</v>
      </c>
      <c r="P10" s="163"/>
      <c r="Q10" s="163">
        <v>572337.24</v>
      </c>
      <c r="R10" s="163">
        <v>783662.77</v>
      </c>
      <c r="S10" s="30">
        <f>R10+P10+Q10</f>
        <v>1356000.01</v>
      </c>
      <c r="T10" s="80"/>
      <c r="U10" s="80"/>
      <c r="V10" s="271">
        <v>237377</v>
      </c>
      <c r="W10" s="271"/>
      <c r="X10" s="271" t="s">
        <v>37</v>
      </c>
      <c r="Y10" s="271"/>
      <c r="Z10" s="271"/>
      <c r="AA10" s="271"/>
    </row>
    <row r="11" spans="1:27" s="31" customFormat="1" ht="39.75" customHeight="1">
      <c r="A11" s="73"/>
      <c r="B11" s="13" t="s">
        <v>669</v>
      </c>
      <c r="C11" s="13">
        <v>2024</v>
      </c>
      <c r="D11" s="13"/>
      <c r="E11" s="13" t="s">
        <v>45</v>
      </c>
      <c r="F11" s="71"/>
      <c r="G11" s="13" t="s">
        <v>53</v>
      </c>
      <c r="H11" s="13" t="s">
        <v>142</v>
      </c>
      <c r="I11" s="13" t="s">
        <v>35</v>
      </c>
      <c r="J11" s="13" t="s">
        <v>39</v>
      </c>
      <c r="K11" s="14" t="s">
        <v>40</v>
      </c>
      <c r="L11" s="13">
        <v>1</v>
      </c>
      <c r="M11" s="13" t="s">
        <v>46</v>
      </c>
      <c r="N11" s="13" t="s">
        <v>93</v>
      </c>
      <c r="O11" s="13" t="s">
        <v>53</v>
      </c>
      <c r="P11" s="163"/>
      <c r="Q11" s="163">
        <v>86845</v>
      </c>
      <c r="R11" s="163">
        <v>177500</v>
      </c>
      <c r="S11" s="30">
        <f>R11+P11+Q11</f>
        <v>264345</v>
      </c>
      <c r="T11" s="80"/>
      <c r="U11" s="80"/>
      <c r="V11" s="271">
        <v>237377</v>
      </c>
      <c r="W11" s="271"/>
      <c r="X11" s="271" t="s">
        <v>37</v>
      </c>
      <c r="Y11" s="271"/>
      <c r="Z11" s="271"/>
      <c r="AA11" s="271"/>
    </row>
    <row r="12" spans="1:27" s="31" customFormat="1" ht="39.75" customHeight="1">
      <c r="A12" s="2"/>
      <c r="B12" s="13" t="s">
        <v>291</v>
      </c>
      <c r="C12" s="13">
        <v>2024</v>
      </c>
      <c r="D12" s="13"/>
      <c r="E12" s="13" t="s">
        <v>45</v>
      </c>
      <c r="F12" s="71"/>
      <c r="G12" s="13" t="s">
        <v>53</v>
      </c>
      <c r="H12" s="13" t="s">
        <v>142</v>
      </c>
      <c r="I12" s="13" t="s">
        <v>35</v>
      </c>
      <c r="J12" s="13" t="s">
        <v>41</v>
      </c>
      <c r="K12" s="14" t="s">
        <v>103</v>
      </c>
      <c r="L12" s="13">
        <v>1</v>
      </c>
      <c r="M12" s="13" t="s">
        <v>46</v>
      </c>
      <c r="N12" s="13" t="s">
        <v>93</v>
      </c>
      <c r="O12" s="13" t="s">
        <v>53</v>
      </c>
      <c r="P12" s="163"/>
      <c r="Q12" s="163">
        <v>86845</v>
      </c>
      <c r="R12" s="163">
        <v>177500</v>
      </c>
      <c r="S12" s="30">
        <f>R12+P12+Q12</f>
        <v>264345</v>
      </c>
      <c r="T12" s="80"/>
      <c r="U12" s="80"/>
      <c r="V12" s="271">
        <v>237377</v>
      </c>
      <c r="W12" s="271"/>
      <c r="X12" s="271" t="s">
        <v>37</v>
      </c>
      <c r="Y12" s="271"/>
      <c r="Z12" s="488"/>
      <c r="AA12" s="489"/>
    </row>
    <row r="13" spans="1:27" s="31" customFormat="1" ht="12.75">
      <c r="A13" s="2"/>
      <c r="B13" s="32"/>
      <c r="C13" s="32"/>
      <c r="D13" s="32"/>
      <c r="E13" s="32"/>
      <c r="F13" s="33"/>
      <c r="G13" s="32"/>
      <c r="H13" s="32"/>
      <c r="I13" s="32"/>
      <c r="J13" s="32"/>
      <c r="K13" s="34"/>
      <c r="L13" s="32"/>
      <c r="M13" s="32"/>
      <c r="N13" s="32"/>
      <c r="O13" s="32"/>
      <c r="P13" s="35"/>
      <c r="Q13" s="35"/>
      <c r="R13" s="35"/>
      <c r="S13" s="36"/>
      <c r="T13" s="11"/>
      <c r="U13" s="11"/>
      <c r="V13" s="37"/>
      <c r="W13" s="37"/>
      <c r="X13" s="33"/>
      <c r="Y13" s="33"/>
      <c r="Z13" s="33"/>
      <c r="AA13" s="33"/>
    </row>
    <row r="14" spans="1:27" s="31" customFormat="1" ht="12.75">
      <c r="A14" s="2"/>
      <c r="B14" s="32"/>
      <c r="C14" s="32"/>
      <c r="D14" s="32"/>
      <c r="E14" s="32"/>
      <c r="F14" s="33"/>
      <c r="G14" s="32"/>
      <c r="H14" s="32"/>
      <c r="I14" s="32"/>
      <c r="J14" s="32"/>
      <c r="K14" s="34"/>
      <c r="L14" s="32"/>
      <c r="M14" s="32"/>
      <c r="N14" s="32"/>
      <c r="O14" s="32"/>
      <c r="P14" s="35"/>
      <c r="Q14" s="35"/>
      <c r="R14" s="35"/>
      <c r="S14" s="36"/>
      <c r="T14" s="11"/>
      <c r="U14" s="11"/>
      <c r="V14" s="37"/>
      <c r="W14" s="37"/>
      <c r="X14" s="33"/>
      <c r="Y14" s="33"/>
      <c r="Z14" s="33"/>
      <c r="AA14" s="33"/>
    </row>
    <row r="15" spans="1:27" s="1" customFormat="1" ht="13.5" thickBot="1">
      <c r="A15" s="2"/>
      <c r="B15" s="5"/>
      <c r="C15" s="5"/>
      <c r="D15" s="5"/>
      <c r="F15" s="4"/>
      <c r="G15" s="5"/>
      <c r="H15" s="5"/>
      <c r="I15" s="5"/>
      <c r="J15" s="5"/>
      <c r="K15" s="7"/>
      <c r="L15" s="5"/>
      <c r="M15" s="5"/>
      <c r="N15" s="5"/>
      <c r="O15" s="4"/>
      <c r="P15" s="40"/>
      <c r="Q15" s="40"/>
      <c r="R15" s="40"/>
      <c r="S15" s="9"/>
      <c r="T15" s="4"/>
      <c r="U15" s="4"/>
      <c r="V15" s="41"/>
      <c r="W15" s="4"/>
      <c r="X15" s="4"/>
      <c r="Y15" s="4"/>
      <c r="Z15" s="4"/>
      <c r="AA15" s="4"/>
    </row>
    <row r="16" spans="1:25" s="1" customFormat="1" ht="39.75" customHeight="1" thickBot="1">
      <c r="A16" s="2"/>
      <c r="B16" s="25" t="s">
        <v>47</v>
      </c>
      <c r="D16" s="5"/>
      <c r="K16" s="21"/>
      <c r="P16" s="21"/>
      <c r="Q16" s="21"/>
      <c r="R16" s="21"/>
      <c r="S16" s="19"/>
      <c r="T16" s="21"/>
      <c r="U16" s="22"/>
      <c r="V16" s="19"/>
      <c r="W16" s="22"/>
      <c r="X16" s="22"/>
      <c r="Y16" s="22"/>
    </row>
    <row r="17" spans="1:27" s="1" customFormat="1" ht="13.5" thickBot="1">
      <c r="A17" s="2"/>
      <c r="B17" s="38"/>
      <c r="E17" s="4"/>
      <c r="F17" s="4"/>
      <c r="G17" s="4"/>
      <c r="H17" s="4"/>
      <c r="I17" s="4"/>
      <c r="J17" s="4"/>
      <c r="K17" s="26"/>
      <c r="L17" s="4"/>
      <c r="M17" s="4"/>
      <c r="N17" s="4"/>
      <c r="O17" s="4"/>
      <c r="P17" s="284" t="s">
        <v>3</v>
      </c>
      <c r="Q17" s="284"/>
      <c r="R17" s="284"/>
      <c r="S17" s="284"/>
      <c r="T17" s="284"/>
      <c r="U17" s="284"/>
      <c r="V17" s="349" t="s">
        <v>4</v>
      </c>
      <c r="W17" s="349"/>
      <c r="X17" s="349"/>
      <c r="Y17" s="349"/>
      <c r="Z17" s="269" t="s">
        <v>48</v>
      </c>
      <c r="AA17" s="269"/>
    </row>
    <row r="18" spans="1:27" s="1" customFormat="1" ht="39.75" customHeight="1" thickBot="1">
      <c r="A18" s="2"/>
      <c r="B18" s="269" t="s">
        <v>6</v>
      </c>
      <c r="C18" s="269" t="s">
        <v>7</v>
      </c>
      <c r="D18" s="269" t="s">
        <v>8</v>
      </c>
      <c r="E18" s="269" t="s">
        <v>9</v>
      </c>
      <c r="F18" s="302" t="s">
        <v>10</v>
      </c>
      <c r="G18" s="269" t="s">
        <v>121</v>
      </c>
      <c r="H18" s="269" t="s">
        <v>63</v>
      </c>
      <c r="I18" s="294" t="s">
        <v>12</v>
      </c>
      <c r="J18" s="366" t="s">
        <v>13</v>
      </c>
      <c r="K18" s="421" t="s">
        <v>128</v>
      </c>
      <c r="L18" s="302" t="s">
        <v>14</v>
      </c>
      <c r="M18" s="269" t="s">
        <v>15</v>
      </c>
      <c r="N18" s="269" t="s">
        <v>16</v>
      </c>
      <c r="O18" s="269" t="s">
        <v>17</v>
      </c>
      <c r="P18" s="294" t="s">
        <v>18</v>
      </c>
      <c r="Q18" s="294" t="s">
        <v>19</v>
      </c>
      <c r="R18" s="269" t="s">
        <v>20</v>
      </c>
      <c r="S18" s="294" t="s">
        <v>21</v>
      </c>
      <c r="T18" s="298" t="s">
        <v>22</v>
      </c>
      <c r="U18" s="298"/>
      <c r="V18" s="269" t="s">
        <v>23</v>
      </c>
      <c r="W18" s="269"/>
      <c r="X18" s="269" t="s">
        <v>24</v>
      </c>
      <c r="Y18" s="269"/>
      <c r="Z18" s="269"/>
      <c r="AA18" s="269"/>
    </row>
    <row r="19" spans="1:27" s="1" customFormat="1" ht="13.5" thickBot="1">
      <c r="A19" s="2"/>
      <c r="B19" s="269"/>
      <c r="C19" s="269"/>
      <c r="D19" s="269"/>
      <c r="E19" s="269"/>
      <c r="F19" s="302"/>
      <c r="G19" s="269"/>
      <c r="H19" s="269"/>
      <c r="I19" s="294"/>
      <c r="J19" s="366"/>
      <c r="K19" s="422"/>
      <c r="L19" s="409"/>
      <c r="M19" s="408"/>
      <c r="N19" s="408"/>
      <c r="O19" s="408"/>
      <c r="P19" s="294"/>
      <c r="Q19" s="294"/>
      <c r="R19" s="269"/>
      <c r="S19" s="294"/>
      <c r="T19" s="294" t="s">
        <v>25</v>
      </c>
      <c r="U19" s="269" t="s">
        <v>26</v>
      </c>
      <c r="V19" s="269"/>
      <c r="W19" s="269"/>
      <c r="X19" s="269"/>
      <c r="Y19" s="269"/>
      <c r="Z19" s="285"/>
      <c r="AA19" s="285"/>
    </row>
    <row r="20" spans="1:27" s="1" customFormat="1" ht="39.75" customHeight="1" thickBot="1">
      <c r="A20" s="2"/>
      <c r="B20" s="269"/>
      <c r="C20" s="269"/>
      <c r="D20" s="269"/>
      <c r="E20" s="269"/>
      <c r="F20" s="302"/>
      <c r="G20" s="27" t="s">
        <v>27</v>
      </c>
      <c r="H20" s="27" t="s">
        <v>28</v>
      </c>
      <c r="I20" s="27" t="s">
        <v>29</v>
      </c>
      <c r="J20" s="15" t="s">
        <v>30</v>
      </c>
      <c r="K20" s="360"/>
      <c r="L20" s="302"/>
      <c r="M20" s="269"/>
      <c r="N20" s="269"/>
      <c r="O20" s="269"/>
      <c r="P20" s="294"/>
      <c r="Q20" s="294"/>
      <c r="R20" s="269"/>
      <c r="S20" s="294"/>
      <c r="T20" s="294"/>
      <c r="U20" s="269"/>
      <c r="V20" s="269"/>
      <c r="W20" s="269"/>
      <c r="X20" s="269"/>
      <c r="Y20" s="366"/>
      <c r="Z20" s="367" t="s">
        <v>49</v>
      </c>
      <c r="AA20" s="368"/>
    </row>
    <row r="21" spans="1:27" s="2" customFormat="1" ht="39.75" customHeight="1">
      <c r="A21" s="98"/>
      <c r="B21" s="13" t="s">
        <v>286</v>
      </c>
      <c r="C21" s="71">
        <v>2023</v>
      </c>
      <c r="D21" s="71"/>
      <c r="E21" s="13" t="s">
        <v>32</v>
      </c>
      <c r="F21" s="13" t="s">
        <v>32</v>
      </c>
      <c r="G21" s="13" t="s">
        <v>32</v>
      </c>
      <c r="H21" s="13" t="s">
        <v>37</v>
      </c>
      <c r="I21" s="13" t="s">
        <v>35</v>
      </c>
      <c r="J21" s="71">
        <v>75130000</v>
      </c>
      <c r="K21" s="14" t="s">
        <v>597</v>
      </c>
      <c r="L21" s="71">
        <v>1</v>
      </c>
      <c r="M21" s="13" t="s">
        <v>51</v>
      </c>
      <c r="N21" s="71" t="s">
        <v>50</v>
      </c>
      <c r="O21" s="71" t="s">
        <v>52</v>
      </c>
      <c r="P21" s="75">
        <v>622950.82</v>
      </c>
      <c r="Q21" s="75">
        <v>622950.82</v>
      </c>
      <c r="R21" s="75">
        <v>622950.82</v>
      </c>
      <c r="S21" s="75">
        <f aca="true" t="shared" si="0" ref="S21:S27">SUM(P21:R21)</f>
        <v>1868852.46</v>
      </c>
      <c r="T21" s="71"/>
      <c r="U21" s="71"/>
      <c r="V21" s="271">
        <v>237737</v>
      </c>
      <c r="W21" s="271"/>
      <c r="X21" s="271" t="s">
        <v>34</v>
      </c>
      <c r="Y21" s="271"/>
      <c r="Z21" s="312"/>
      <c r="AA21" s="312"/>
    </row>
    <row r="22" spans="1:27" s="2" customFormat="1" ht="39.75" customHeight="1">
      <c r="A22" s="98"/>
      <c r="B22" s="13" t="s">
        <v>287</v>
      </c>
      <c r="C22" s="71">
        <v>2023</v>
      </c>
      <c r="D22" s="132"/>
      <c r="E22" s="67" t="s">
        <v>32</v>
      </c>
      <c r="F22" s="67" t="s">
        <v>32</v>
      </c>
      <c r="G22" s="67" t="s">
        <v>32</v>
      </c>
      <c r="H22" s="67" t="s">
        <v>37</v>
      </c>
      <c r="I22" s="67" t="s">
        <v>35</v>
      </c>
      <c r="J22" s="132">
        <v>75130000</v>
      </c>
      <c r="K22" s="68" t="s">
        <v>145</v>
      </c>
      <c r="L22" s="67">
        <v>1</v>
      </c>
      <c r="M22" s="67" t="s">
        <v>106</v>
      </c>
      <c r="N22" s="67" t="s">
        <v>50</v>
      </c>
      <c r="O22" s="132" t="s">
        <v>52</v>
      </c>
      <c r="P22" s="135">
        <v>122950.82</v>
      </c>
      <c r="Q22" s="135">
        <v>122950.82</v>
      </c>
      <c r="R22" s="135">
        <v>122950.82</v>
      </c>
      <c r="S22" s="135">
        <f t="shared" si="0"/>
        <v>368852.46</v>
      </c>
      <c r="T22" s="132"/>
      <c r="U22" s="132"/>
      <c r="V22" s="272">
        <v>237737</v>
      </c>
      <c r="W22" s="272"/>
      <c r="X22" s="272" t="s">
        <v>34</v>
      </c>
      <c r="Y22" s="272"/>
      <c r="Z22" s="272"/>
      <c r="AA22" s="272"/>
    </row>
    <row r="23" spans="1:254" s="2" customFormat="1" ht="39.75" customHeight="1">
      <c r="A23" s="192"/>
      <c r="B23" s="151" t="s">
        <v>405</v>
      </c>
      <c r="C23" s="151">
        <v>2023</v>
      </c>
      <c r="D23" s="193"/>
      <c r="E23" s="148" t="s">
        <v>32</v>
      </c>
      <c r="F23" s="148" t="s">
        <v>32</v>
      </c>
      <c r="G23" s="151" t="s">
        <v>33</v>
      </c>
      <c r="H23" s="151" t="s">
        <v>213</v>
      </c>
      <c r="I23" s="151" t="s">
        <v>29</v>
      </c>
      <c r="J23" s="151"/>
      <c r="K23" s="150" t="s">
        <v>399</v>
      </c>
      <c r="L23" s="151">
        <v>1</v>
      </c>
      <c r="M23" s="151" t="s">
        <v>400</v>
      </c>
      <c r="N23" s="151">
        <v>180</v>
      </c>
      <c r="O23" s="151" t="s">
        <v>32</v>
      </c>
      <c r="P23" s="194">
        <v>650000</v>
      </c>
      <c r="Q23" s="194"/>
      <c r="R23" s="194"/>
      <c r="S23" s="195">
        <f t="shared" si="0"/>
        <v>650000</v>
      </c>
      <c r="T23" s="196"/>
      <c r="U23" s="148"/>
      <c r="V23" s="272">
        <v>237737</v>
      </c>
      <c r="W23" s="272"/>
      <c r="X23" s="309" t="s">
        <v>34</v>
      </c>
      <c r="Y23" s="309"/>
      <c r="Z23" s="309" t="s">
        <v>32</v>
      </c>
      <c r="AA23" s="309"/>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c r="CR23" s="192"/>
      <c r="CS23" s="192"/>
      <c r="CT23" s="192"/>
      <c r="CU23" s="192"/>
      <c r="CV23" s="192"/>
      <c r="CW23" s="192"/>
      <c r="CX23" s="192"/>
      <c r="CY23" s="192"/>
      <c r="CZ23" s="192"/>
      <c r="DA23" s="192"/>
      <c r="DB23" s="192"/>
      <c r="DC23" s="192"/>
      <c r="DD23" s="192"/>
      <c r="DE23" s="192"/>
      <c r="DF23" s="192"/>
      <c r="DG23" s="192"/>
      <c r="DH23" s="192"/>
      <c r="DI23" s="192"/>
      <c r="DJ23" s="192"/>
      <c r="DK23" s="192"/>
      <c r="DL23" s="192"/>
      <c r="DM23" s="192"/>
      <c r="DN23" s="192"/>
      <c r="DO23" s="192"/>
      <c r="DP23" s="192"/>
      <c r="DQ23" s="192"/>
      <c r="DR23" s="192"/>
      <c r="DS23" s="192"/>
      <c r="DT23" s="192"/>
      <c r="DU23" s="192"/>
      <c r="DV23" s="192"/>
      <c r="DW23" s="192"/>
      <c r="DX23" s="192"/>
      <c r="DY23" s="192"/>
      <c r="DZ23" s="192"/>
      <c r="EA23" s="192"/>
      <c r="EB23" s="192"/>
      <c r="EC23" s="192"/>
      <c r="ED23" s="192"/>
      <c r="EE23" s="192"/>
      <c r="EF23" s="192"/>
      <c r="EG23" s="192"/>
      <c r="EH23" s="192"/>
      <c r="EI23" s="192"/>
      <c r="EJ23" s="192"/>
      <c r="EK23" s="192"/>
      <c r="EL23" s="192"/>
      <c r="EM23" s="192"/>
      <c r="EN23" s="192"/>
      <c r="EO23" s="192"/>
      <c r="EP23" s="192"/>
      <c r="EQ23" s="192"/>
      <c r="ER23" s="192"/>
      <c r="ES23" s="192"/>
      <c r="ET23" s="192"/>
      <c r="EU23" s="192"/>
      <c r="EV23" s="192"/>
      <c r="EW23" s="192"/>
      <c r="EX23" s="192"/>
      <c r="EY23" s="192"/>
      <c r="EZ23" s="192"/>
      <c r="FA23" s="192"/>
      <c r="FB23" s="192"/>
      <c r="FC23" s="192"/>
      <c r="FD23" s="192"/>
      <c r="FE23" s="192"/>
      <c r="FF23" s="192"/>
      <c r="FG23" s="192"/>
      <c r="FH23" s="192"/>
      <c r="FI23" s="192"/>
      <c r="FJ23" s="192"/>
      <c r="FK23" s="192"/>
      <c r="FL23" s="192"/>
      <c r="FM23" s="192"/>
      <c r="FN23" s="192"/>
      <c r="FO23" s="192"/>
      <c r="FP23" s="192"/>
      <c r="FQ23" s="192"/>
      <c r="FR23" s="192"/>
      <c r="FS23" s="192"/>
      <c r="FT23" s="192"/>
      <c r="FU23" s="192"/>
      <c r="FV23" s="192"/>
      <c r="FW23" s="192"/>
      <c r="FX23" s="192"/>
      <c r="FY23" s="192"/>
      <c r="FZ23" s="192"/>
      <c r="GA23" s="192"/>
      <c r="GB23" s="192"/>
      <c r="GC23" s="192"/>
      <c r="GD23" s="192"/>
      <c r="GE23" s="192"/>
      <c r="GF23" s="192"/>
      <c r="GG23" s="192"/>
      <c r="GH23" s="192"/>
      <c r="GI23" s="192"/>
      <c r="GJ23" s="192"/>
      <c r="GK23" s="192"/>
      <c r="GL23" s="192"/>
      <c r="GM23" s="192"/>
      <c r="GN23" s="192"/>
      <c r="GO23" s="192"/>
      <c r="GP23" s="192"/>
      <c r="GQ23" s="192"/>
      <c r="GR23" s="192"/>
      <c r="GS23" s="192"/>
      <c r="GT23" s="192"/>
      <c r="GU23" s="192"/>
      <c r="GV23" s="192"/>
      <c r="GW23" s="192"/>
      <c r="GX23" s="192"/>
      <c r="GY23" s="192"/>
      <c r="GZ23" s="192"/>
      <c r="HA23" s="192"/>
      <c r="HB23" s="192"/>
      <c r="HC23" s="192"/>
      <c r="HD23" s="192"/>
      <c r="HE23" s="192"/>
      <c r="HF23" s="192"/>
      <c r="HG23" s="192"/>
      <c r="HH23" s="192"/>
      <c r="HI23" s="192"/>
      <c r="HJ23" s="192"/>
      <c r="HK23" s="192"/>
      <c r="HL23" s="192"/>
      <c r="HM23" s="192"/>
      <c r="HN23" s="192"/>
      <c r="HO23" s="192"/>
      <c r="HP23" s="192"/>
      <c r="HQ23" s="192"/>
      <c r="HR23" s="192"/>
      <c r="HS23" s="192"/>
      <c r="HT23" s="192"/>
      <c r="HU23" s="192"/>
      <c r="HV23" s="192"/>
      <c r="HW23" s="192"/>
      <c r="HX23" s="192"/>
      <c r="HY23" s="192"/>
      <c r="HZ23" s="192"/>
      <c r="IA23" s="192"/>
      <c r="IB23" s="192"/>
      <c r="IC23" s="192"/>
      <c r="ID23" s="192"/>
      <c r="IE23" s="192"/>
      <c r="IF23" s="192"/>
      <c r="IG23" s="192"/>
      <c r="IH23" s="192"/>
      <c r="II23" s="192"/>
      <c r="IJ23" s="192"/>
      <c r="IK23" s="192"/>
      <c r="IL23" s="192"/>
      <c r="IM23" s="192"/>
      <c r="IN23" s="192"/>
      <c r="IO23" s="192"/>
      <c r="IP23" s="192"/>
      <c r="IQ23" s="192"/>
      <c r="IR23" s="192"/>
      <c r="IS23" s="192"/>
      <c r="IT23" s="192"/>
    </row>
    <row r="24" spans="1:254" s="2" customFormat="1" ht="39.75" customHeight="1">
      <c r="A24" s="192"/>
      <c r="B24" s="151" t="s">
        <v>406</v>
      </c>
      <c r="C24" s="151">
        <v>2023</v>
      </c>
      <c r="D24" s="193"/>
      <c r="E24" s="148" t="s">
        <v>32</v>
      </c>
      <c r="F24" s="148" t="s">
        <v>32</v>
      </c>
      <c r="G24" s="151" t="s">
        <v>33</v>
      </c>
      <c r="H24" s="151" t="s">
        <v>213</v>
      </c>
      <c r="I24" s="151" t="s">
        <v>29</v>
      </c>
      <c r="J24" s="151"/>
      <c r="K24" s="193" t="s">
        <v>401</v>
      </c>
      <c r="L24" s="151">
        <v>1</v>
      </c>
      <c r="M24" s="151" t="s">
        <v>400</v>
      </c>
      <c r="N24" s="151">
        <v>180</v>
      </c>
      <c r="O24" s="151" t="s">
        <v>32</v>
      </c>
      <c r="P24" s="194">
        <v>170000</v>
      </c>
      <c r="Q24" s="194"/>
      <c r="R24" s="194"/>
      <c r="S24" s="195">
        <f t="shared" si="0"/>
        <v>170000</v>
      </c>
      <c r="T24" s="196"/>
      <c r="U24" s="148"/>
      <c r="V24" s="272">
        <v>237737</v>
      </c>
      <c r="W24" s="272"/>
      <c r="X24" s="309" t="s">
        <v>34</v>
      </c>
      <c r="Y24" s="309"/>
      <c r="Z24" s="309" t="s">
        <v>32</v>
      </c>
      <c r="AA24" s="309"/>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s="192"/>
      <c r="CU24" s="192"/>
      <c r="CV24" s="192"/>
      <c r="CW24" s="192"/>
      <c r="CX24" s="192"/>
      <c r="CY24" s="192"/>
      <c r="CZ24" s="192"/>
      <c r="DA24" s="192"/>
      <c r="DB24" s="192"/>
      <c r="DC24" s="192"/>
      <c r="DD24" s="192"/>
      <c r="DE24" s="192"/>
      <c r="DF24" s="192"/>
      <c r="DG24" s="192"/>
      <c r="DH24" s="192"/>
      <c r="DI24" s="192"/>
      <c r="DJ24" s="192"/>
      <c r="DK24" s="192"/>
      <c r="DL24" s="192"/>
      <c r="DM24" s="192"/>
      <c r="DN24" s="192"/>
      <c r="DO24" s="192"/>
      <c r="DP24" s="192"/>
      <c r="DQ24" s="192"/>
      <c r="DR24" s="192"/>
      <c r="DS24" s="192"/>
      <c r="DT24" s="192"/>
      <c r="DU24" s="192"/>
      <c r="DV24" s="192"/>
      <c r="DW24" s="192"/>
      <c r="DX24" s="192"/>
      <c r="DY24" s="192"/>
      <c r="DZ24" s="192"/>
      <c r="EA24" s="192"/>
      <c r="EB24" s="192"/>
      <c r="EC24" s="192"/>
      <c r="ED24" s="192"/>
      <c r="EE24" s="192"/>
      <c r="EF24" s="192"/>
      <c r="EG24" s="192"/>
      <c r="EH24" s="192"/>
      <c r="EI24" s="192"/>
      <c r="EJ24" s="192"/>
      <c r="EK24" s="192"/>
      <c r="EL24" s="192"/>
      <c r="EM24" s="192"/>
      <c r="EN24" s="192"/>
      <c r="EO24" s="192"/>
      <c r="EP24" s="192"/>
      <c r="EQ24" s="192"/>
      <c r="ER24" s="192"/>
      <c r="ES24" s="192"/>
      <c r="ET24" s="192"/>
      <c r="EU24" s="192"/>
      <c r="EV24" s="192"/>
      <c r="EW24" s="192"/>
      <c r="EX24" s="192"/>
      <c r="EY24" s="192"/>
      <c r="EZ24" s="192"/>
      <c r="FA24" s="192"/>
      <c r="FB24" s="192"/>
      <c r="FC24" s="192"/>
      <c r="FD24" s="192"/>
      <c r="FE24" s="192"/>
      <c r="FF24" s="192"/>
      <c r="FG24" s="192"/>
      <c r="FH24" s="192"/>
      <c r="FI24" s="192"/>
      <c r="FJ24" s="192"/>
      <c r="FK24" s="192"/>
      <c r="FL24" s="192"/>
      <c r="FM24" s="192"/>
      <c r="FN24" s="192"/>
      <c r="FO24" s="192"/>
      <c r="FP24" s="192"/>
      <c r="FQ24" s="192"/>
      <c r="FR24" s="192"/>
      <c r="FS24" s="192"/>
      <c r="FT24" s="192"/>
      <c r="FU24" s="192"/>
      <c r="FV24" s="192"/>
      <c r="FW24" s="192"/>
      <c r="FX24" s="192"/>
      <c r="FY24" s="192"/>
      <c r="FZ24" s="192"/>
      <c r="GA24" s="192"/>
      <c r="GB24" s="192"/>
      <c r="GC24" s="192"/>
      <c r="GD24" s="192"/>
      <c r="GE24" s="192"/>
      <c r="GF24" s="192"/>
      <c r="GG24" s="192"/>
      <c r="GH24" s="192"/>
      <c r="GI24" s="192"/>
      <c r="GJ24" s="192"/>
      <c r="GK24" s="192"/>
      <c r="GL24" s="192"/>
      <c r="GM24" s="192"/>
      <c r="GN24" s="192"/>
      <c r="GO24" s="192"/>
      <c r="GP24" s="192"/>
      <c r="GQ24" s="192"/>
      <c r="GR24" s="192"/>
      <c r="GS24" s="192"/>
      <c r="GT24" s="192"/>
      <c r="GU24" s="192"/>
      <c r="GV24" s="192"/>
      <c r="GW24" s="192"/>
      <c r="GX24" s="192"/>
      <c r="GY24" s="192"/>
      <c r="GZ24" s="192"/>
      <c r="HA24" s="192"/>
      <c r="HB24" s="192"/>
      <c r="HC24" s="192"/>
      <c r="HD24" s="192"/>
      <c r="HE24" s="192"/>
      <c r="HF24" s="192"/>
      <c r="HG24" s="192"/>
      <c r="HH24" s="192"/>
      <c r="HI24" s="192"/>
      <c r="HJ24" s="192"/>
      <c r="HK24" s="192"/>
      <c r="HL24" s="192"/>
      <c r="HM24" s="192"/>
      <c r="HN24" s="192"/>
      <c r="HO24" s="192"/>
      <c r="HP24" s="192"/>
      <c r="HQ24" s="192"/>
      <c r="HR24" s="192"/>
      <c r="HS24" s="192"/>
      <c r="HT24" s="192"/>
      <c r="HU24" s="192"/>
      <c r="HV24" s="192"/>
      <c r="HW24" s="192"/>
      <c r="HX24" s="192"/>
      <c r="HY24" s="192"/>
      <c r="HZ24" s="192"/>
      <c r="IA24" s="192"/>
      <c r="IB24" s="192"/>
      <c r="IC24" s="192"/>
      <c r="ID24" s="192"/>
      <c r="IE24" s="192"/>
      <c r="IF24" s="192"/>
      <c r="IG24" s="192"/>
      <c r="IH24" s="192"/>
      <c r="II24" s="192"/>
      <c r="IJ24" s="192"/>
      <c r="IK24" s="192"/>
      <c r="IL24" s="192"/>
      <c r="IM24" s="192"/>
      <c r="IN24" s="192"/>
      <c r="IO24" s="192"/>
      <c r="IP24" s="192"/>
      <c r="IQ24" s="192"/>
      <c r="IR24" s="192"/>
      <c r="IS24" s="192"/>
      <c r="IT24" s="192"/>
    </row>
    <row r="25" spans="1:254" s="2" customFormat="1" ht="39.75" customHeight="1">
      <c r="A25" s="192"/>
      <c r="B25" s="151" t="s">
        <v>407</v>
      </c>
      <c r="C25" s="151">
        <v>2023</v>
      </c>
      <c r="D25" s="193"/>
      <c r="E25" s="148" t="s">
        <v>32</v>
      </c>
      <c r="F25" s="148" t="s">
        <v>32</v>
      </c>
      <c r="G25" s="151" t="s">
        <v>33</v>
      </c>
      <c r="H25" s="151" t="s">
        <v>213</v>
      </c>
      <c r="I25" s="151" t="s">
        <v>29</v>
      </c>
      <c r="J25" s="151"/>
      <c r="K25" s="193" t="s">
        <v>402</v>
      </c>
      <c r="L25" s="151">
        <v>1</v>
      </c>
      <c r="M25" s="151" t="s">
        <v>400</v>
      </c>
      <c r="N25" s="151">
        <v>365</v>
      </c>
      <c r="O25" s="151" t="s">
        <v>32</v>
      </c>
      <c r="P25" s="194">
        <f>1500000-P23-P24</f>
        <v>680000</v>
      </c>
      <c r="Q25" s="194"/>
      <c r="R25" s="194"/>
      <c r="S25" s="195">
        <f t="shared" si="0"/>
        <v>680000</v>
      </c>
      <c r="T25" s="196"/>
      <c r="U25" s="148"/>
      <c r="V25" s="272">
        <v>237737</v>
      </c>
      <c r="W25" s="272"/>
      <c r="X25" s="309" t="s">
        <v>34</v>
      </c>
      <c r="Y25" s="309"/>
      <c r="Z25" s="309" t="s">
        <v>32</v>
      </c>
      <c r="AA25" s="309"/>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192"/>
      <c r="CO25" s="192"/>
      <c r="CP25" s="192"/>
      <c r="CQ25" s="192"/>
      <c r="CR25" s="192"/>
      <c r="CS25" s="192"/>
      <c r="CT25" s="192"/>
      <c r="CU25" s="192"/>
      <c r="CV25" s="192"/>
      <c r="CW25" s="192"/>
      <c r="CX25" s="192"/>
      <c r="CY25" s="192"/>
      <c r="CZ25" s="192"/>
      <c r="DA25" s="192"/>
      <c r="DB25" s="192"/>
      <c r="DC25" s="192"/>
      <c r="DD25" s="192"/>
      <c r="DE25" s="192"/>
      <c r="DF25" s="192"/>
      <c r="DG25" s="192"/>
      <c r="DH25" s="192"/>
      <c r="DI25" s="192"/>
      <c r="DJ25" s="192"/>
      <c r="DK25" s="192"/>
      <c r="DL25" s="192"/>
      <c r="DM25" s="192"/>
      <c r="DN25" s="192"/>
      <c r="DO25" s="192"/>
      <c r="DP25" s="192"/>
      <c r="DQ25" s="192"/>
      <c r="DR25" s="192"/>
      <c r="DS25" s="192"/>
      <c r="DT25" s="192"/>
      <c r="DU25" s="192"/>
      <c r="DV25" s="192"/>
      <c r="DW25" s="192"/>
      <c r="DX25" s="192"/>
      <c r="DY25" s="192"/>
      <c r="DZ25" s="192"/>
      <c r="EA25" s="192"/>
      <c r="EB25" s="192"/>
      <c r="EC25" s="192"/>
      <c r="ED25" s="192"/>
      <c r="EE25" s="192"/>
      <c r="EF25" s="192"/>
      <c r="EG25" s="192"/>
      <c r="EH25" s="192"/>
      <c r="EI25" s="192"/>
      <c r="EJ25" s="192"/>
      <c r="EK25" s="192"/>
      <c r="EL25" s="192"/>
      <c r="EM25" s="192"/>
      <c r="EN25" s="192"/>
      <c r="EO25" s="192"/>
      <c r="EP25" s="192"/>
      <c r="EQ25" s="192"/>
      <c r="ER25" s="192"/>
      <c r="ES25" s="192"/>
      <c r="ET25" s="192"/>
      <c r="EU25" s="192"/>
      <c r="EV25" s="192"/>
      <c r="EW25" s="192"/>
      <c r="EX25" s="192"/>
      <c r="EY25" s="192"/>
      <c r="EZ25" s="192"/>
      <c r="FA25" s="192"/>
      <c r="FB25" s="192"/>
      <c r="FC25" s="192"/>
      <c r="FD25" s="192"/>
      <c r="FE25" s="192"/>
      <c r="FF25" s="192"/>
      <c r="FG25" s="192"/>
      <c r="FH25" s="192"/>
      <c r="FI25" s="192"/>
      <c r="FJ25" s="192"/>
      <c r="FK25" s="192"/>
      <c r="FL25" s="192"/>
      <c r="FM25" s="192"/>
      <c r="FN25" s="192"/>
      <c r="FO25" s="192"/>
      <c r="FP25" s="192"/>
      <c r="FQ25" s="192"/>
      <c r="FR25" s="192"/>
      <c r="FS25" s="192"/>
      <c r="FT25" s="192"/>
      <c r="FU25" s="192"/>
      <c r="FV25" s="192"/>
      <c r="FW25" s="192"/>
      <c r="FX25" s="192"/>
      <c r="FY25" s="192"/>
      <c r="FZ25" s="192"/>
      <c r="GA25" s="192"/>
      <c r="GB25" s="192"/>
      <c r="GC25" s="192"/>
      <c r="GD25" s="192"/>
      <c r="GE25" s="192"/>
      <c r="GF25" s="192"/>
      <c r="GG25" s="192"/>
      <c r="GH25" s="192"/>
      <c r="GI25" s="192"/>
      <c r="GJ25" s="192"/>
      <c r="GK25" s="192"/>
      <c r="GL25" s="192"/>
      <c r="GM25" s="192"/>
      <c r="GN25" s="192"/>
      <c r="GO25" s="192"/>
      <c r="GP25" s="192"/>
      <c r="GQ25" s="192"/>
      <c r="GR25" s="192"/>
      <c r="GS25" s="192"/>
      <c r="GT25" s="192"/>
      <c r="GU25" s="192"/>
      <c r="GV25" s="192"/>
      <c r="GW25" s="192"/>
      <c r="GX25" s="192"/>
      <c r="GY25" s="192"/>
      <c r="GZ25" s="192"/>
      <c r="HA25" s="192"/>
      <c r="HB25" s="192"/>
      <c r="HC25" s="192"/>
      <c r="HD25" s="192"/>
      <c r="HE25" s="192"/>
      <c r="HF25" s="192"/>
      <c r="HG25" s="192"/>
      <c r="HH25" s="192"/>
      <c r="HI25" s="192"/>
      <c r="HJ25" s="192"/>
      <c r="HK25" s="192"/>
      <c r="HL25" s="192"/>
      <c r="HM25" s="192"/>
      <c r="HN25" s="192"/>
      <c r="HO25" s="192"/>
      <c r="HP25" s="192"/>
      <c r="HQ25" s="192"/>
      <c r="HR25" s="192"/>
      <c r="HS25" s="192"/>
      <c r="HT25" s="192"/>
      <c r="HU25" s="192"/>
      <c r="HV25" s="192"/>
      <c r="HW25" s="192"/>
      <c r="HX25" s="192"/>
      <c r="HY25" s="192"/>
      <c r="HZ25" s="192"/>
      <c r="IA25" s="192"/>
      <c r="IB25" s="192"/>
      <c r="IC25" s="192"/>
      <c r="ID25" s="192"/>
      <c r="IE25" s="192"/>
      <c r="IF25" s="192"/>
      <c r="IG25" s="192"/>
      <c r="IH25" s="192"/>
      <c r="II25" s="192"/>
      <c r="IJ25" s="192"/>
      <c r="IK25" s="192"/>
      <c r="IL25" s="192"/>
      <c r="IM25" s="192"/>
      <c r="IN25" s="192"/>
      <c r="IO25" s="192"/>
      <c r="IP25" s="192"/>
      <c r="IQ25" s="192"/>
      <c r="IR25" s="192"/>
      <c r="IS25" s="192"/>
      <c r="IT25" s="192"/>
    </row>
    <row r="26" spans="1:254" s="2" customFormat="1" ht="39.75" customHeight="1">
      <c r="A26" s="192"/>
      <c r="B26" s="151" t="s">
        <v>408</v>
      </c>
      <c r="C26" s="151">
        <v>2023</v>
      </c>
      <c r="D26" s="193"/>
      <c r="E26" s="148" t="s">
        <v>32</v>
      </c>
      <c r="F26" s="148" t="s">
        <v>32</v>
      </c>
      <c r="G26" s="151" t="s">
        <v>33</v>
      </c>
      <c r="H26" s="151" t="s">
        <v>213</v>
      </c>
      <c r="I26" s="151" t="s">
        <v>29</v>
      </c>
      <c r="J26" s="151"/>
      <c r="K26" s="193" t="s">
        <v>403</v>
      </c>
      <c r="L26" s="151">
        <v>1</v>
      </c>
      <c r="M26" s="151" t="s">
        <v>400</v>
      </c>
      <c r="N26" s="151">
        <f>365*2</f>
        <v>730</v>
      </c>
      <c r="O26" s="151" t="s">
        <v>32</v>
      </c>
      <c r="P26" s="194">
        <f>2500000/1.22-P27</f>
        <v>549180.3278688525</v>
      </c>
      <c r="Q26" s="194"/>
      <c r="R26" s="194"/>
      <c r="S26" s="195">
        <f t="shared" si="0"/>
        <v>549180.3278688525</v>
      </c>
      <c r="T26" s="196"/>
      <c r="U26" s="148"/>
      <c r="V26" s="272">
        <v>237737</v>
      </c>
      <c r="W26" s="272"/>
      <c r="X26" s="309" t="s">
        <v>34</v>
      </c>
      <c r="Y26" s="309"/>
      <c r="Z26" s="309" t="s">
        <v>32</v>
      </c>
      <c r="AA26" s="309"/>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c r="CJ26" s="192"/>
      <c r="CK26" s="192"/>
      <c r="CL26" s="192"/>
      <c r="CM26" s="192"/>
      <c r="CN26" s="192"/>
      <c r="CO26" s="192"/>
      <c r="CP26" s="192"/>
      <c r="CQ26" s="192"/>
      <c r="CR26" s="192"/>
      <c r="CS26" s="192"/>
      <c r="CT26" s="192"/>
      <c r="CU26" s="192"/>
      <c r="CV26" s="192"/>
      <c r="CW26" s="192"/>
      <c r="CX26" s="192"/>
      <c r="CY26" s="192"/>
      <c r="CZ26" s="192"/>
      <c r="DA26" s="192"/>
      <c r="DB26" s="192"/>
      <c r="DC26" s="192"/>
      <c r="DD26" s="192"/>
      <c r="DE26" s="192"/>
      <c r="DF26" s="192"/>
      <c r="DG26" s="192"/>
      <c r="DH26" s="192"/>
      <c r="DI26" s="192"/>
      <c r="DJ26" s="192"/>
      <c r="DK26" s="192"/>
      <c r="DL26" s="192"/>
      <c r="DM26" s="192"/>
      <c r="DN26" s="192"/>
      <c r="DO26" s="192"/>
      <c r="DP26" s="192"/>
      <c r="DQ26" s="192"/>
      <c r="DR26" s="192"/>
      <c r="DS26" s="192"/>
      <c r="DT26" s="192"/>
      <c r="DU26" s="192"/>
      <c r="DV26" s="192"/>
      <c r="DW26" s="192"/>
      <c r="DX26" s="192"/>
      <c r="DY26" s="192"/>
      <c r="DZ26" s="192"/>
      <c r="EA26" s="192"/>
      <c r="EB26" s="192"/>
      <c r="EC26" s="192"/>
      <c r="ED26" s="192"/>
      <c r="EE26" s="192"/>
      <c r="EF26" s="192"/>
      <c r="EG26" s="192"/>
      <c r="EH26" s="192"/>
      <c r="EI26" s="192"/>
      <c r="EJ26" s="192"/>
      <c r="EK26" s="192"/>
      <c r="EL26" s="192"/>
      <c r="EM26" s="192"/>
      <c r="EN26" s="192"/>
      <c r="EO26" s="192"/>
      <c r="EP26" s="192"/>
      <c r="EQ26" s="192"/>
      <c r="ER26" s="192"/>
      <c r="ES26" s="192"/>
      <c r="ET26" s="192"/>
      <c r="EU26" s="192"/>
      <c r="EV26" s="192"/>
      <c r="EW26" s="192"/>
      <c r="EX26" s="192"/>
      <c r="EY26" s="192"/>
      <c r="EZ26" s="192"/>
      <c r="FA26" s="192"/>
      <c r="FB26" s="192"/>
      <c r="FC26" s="192"/>
      <c r="FD26" s="192"/>
      <c r="FE26" s="192"/>
      <c r="FF26" s="192"/>
      <c r="FG26" s="192"/>
      <c r="FH26" s="192"/>
      <c r="FI26" s="192"/>
      <c r="FJ26" s="192"/>
      <c r="FK26" s="192"/>
      <c r="FL26" s="192"/>
      <c r="FM26" s="192"/>
      <c r="FN26" s="192"/>
      <c r="FO26" s="192"/>
      <c r="FP26" s="192"/>
      <c r="FQ26" s="192"/>
      <c r="FR26" s="192"/>
      <c r="FS26" s="192"/>
      <c r="FT26" s="192"/>
      <c r="FU26" s="192"/>
      <c r="FV26" s="192"/>
      <c r="FW26" s="192"/>
      <c r="FX26" s="192"/>
      <c r="FY26" s="192"/>
      <c r="FZ26" s="192"/>
      <c r="GA26" s="192"/>
      <c r="GB26" s="192"/>
      <c r="GC26" s="192"/>
      <c r="GD26" s="192"/>
      <c r="GE26" s="192"/>
      <c r="GF26" s="192"/>
      <c r="GG26" s="192"/>
      <c r="GH26" s="192"/>
      <c r="GI26" s="192"/>
      <c r="GJ26" s="192"/>
      <c r="GK26" s="192"/>
      <c r="GL26" s="192"/>
      <c r="GM26" s="192"/>
      <c r="GN26" s="192"/>
      <c r="GO26" s="192"/>
      <c r="GP26" s="192"/>
      <c r="GQ26" s="192"/>
      <c r="GR26" s="192"/>
      <c r="GS26" s="192"/>
      <c r="GT26" s="192"/>
      <c r="GU26" s="192"/>
      <c r="GV26" s="192"/>
      <c r="GW26" s="192"/>
      <c r="GX26" s="192"/>
      <c r="GY26" s="192"/>
      <c r="GZ26" s="192"/>
      <c r="HA26" s="192"/>
      <c r="HB26" s="192"/>
      <c r="HC26" s="192"/>
      <c r="HD26" s="192"/>
      <c r="HE26" s="192"/>
      <c r="HF26" s="192"/>
      <c r="HG26" s="192"/>
      <c r="HH26" s="192"/>
      <c r="HI26" s="192"/>
      <c r="HJ26" s="192"/>
      <c r="HK26" s="192"/>
      <c r="HL26" s="192"/>
      <c r="HM26" s="192"/>
      <c r="HN26" s="192"/>
      <c r="HO26" s="192"/>
      <c r="HP26" s="192"/>
      <c r="HQ26" s="192"/>
      <c r="HR26" s="192"/>
      <c r="HS26" s="192"/>
      <c r="HT26" s="192"/>
      <c r="HU26" s="192"/>
      <c r="HV26" s="192"/>
      <c r="HW26" s="192"/>
      <c r="HX26" s="192"/>
      <c r="HY26" s="192"/>
      <c r="HZ26" s="192"/>
      <c r="IA26" s="192"/>
      <c r="IB26" s="192"/>
      <c r="IC26" s="192"/>
      <c r="ID26" s="192"/>
      <c r="IE26" s="192"/>
      <c r="IF26" s="192"/>
      <c r="IG26" s="192"/>
      <c r="IH26" s="192"/>
      <c r="II26" s="192"/>
      <c r="IJ26" s="192"/>
      <c r="IK26" s="192"/>
      <c r="IL26" s="192"/>
      <c r="IM26" s="192"/>
      <c r="IN26" s="192"/>
      <c r="IO26" s="192"/>
      <c r="IP26" s="192"/>
      <c r="IQ26" s="192"/>
      <c r="IR26" s="192"/>
      <c r="IS26" s="192"/>
      <c r="IT26" s="192"/>
    </row>
    <row r="27" spans="1:254" s="2" customFormat="1" ht="39.75" customHeight="1">
      <c r="A27" s="192"/>
      <c r="B27" s="222" t="s">
        <v>409</v>
      </c>
      <c r="C27" s="222">
        <v>2023</v>
      </c>
      <c r="D27" s="223"/>
      <c r="E27" s="224" t="s">
        <v>32</v>
      </c>
      <c r="F27" s="224" t="s">
        <v>32</v>
      </c>
      <c r="G27" s="222" t="s">
        <v>33</v>
      </c>
      <c r="H27" s="222" t="s">
        <v>213</v>
      </c>
      <c r="I27" s="222" t="s">
        <v>29</v>
      </c>
      <c r="J27" s="222"/>
      <c r="K27" s="225" t="s">
        <v>404</v>
      </c>
      <c r="L27" s="222">
        <v>1</v>
      </c>
      <c r="M27" s="222" t="s">
        <v>400</v>
      </c>
      <c r="N27" s="222">
        <f>365*2</f>
        <v>730</v>
      </c>
      <c r="O27" s="222" t="s">
        <v>32</v>
      </c>
      <c r="P27" s="226">
        <v>1500000</v>
      </c>
      <c r="Q27" s="226"/>
      <c r="R27" s="226"/>
      <c r="S27" s="227">
        <f t="shared" si="0"/>
        <v>1500000</v>
      </c>
      <c r="T27" s="228"/>
      <c r="U27" s="224"/>
      <c r="V27" s="272">
        <v>237737</v>
      </c>
      <c r="W27" s="272"/>
      <c r="X27" s="310" t="s">
        <v>34</v>
      </c>
      <c r="Y27" s="310"/>
      <c r="Z27" s="310" t="s">
        <v>32</v>
      </c>
      <c r="AA27" s="310"/>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2"/>
      <c r="CI27" s="192"/>
      <c r="CJ27" s="192"/>
      <c r="CK27" s="192"/>
      <c r="CL27" s="192"/>
      <c r="CM27" s="192"/>
      <c r="CN27" s="192"/>
      <c r="CO27" s="192"/>
      <c r="CP27" s="192"/>
      <c r="CQ27" s="192"/>
      <c r="CR27" s="192"/>
      <c r="CS27" s="192"/>
      <c r="CT27" s="192"/>
      <c r="CU27" s="192"/>
      <c r="CV27" s="192"/>
      <c r="CW27" s="192"/>
      <c r="CX27" s="192"/>
      <c r="CY27" s="192"/>
      <c r="CZ27" s="192"/>
      <c r="DA27" s="192"/>
      <c r="DB27" s="192"/>
      <c r="DC27" s="192"/>
      <c r="DD27" s="192"/>
      <c r="DE27" s="192"/>
      <c r="DF27" s="192"/>
      <c r="DG27" s="192"/>
      <c r="DH27" s="192"/>
      <c r="DI27" s="192"/>
      <c r="DJ27" s="192"/>
      <c r="DK27" s="192"/>
      <c r="DL27" s="192"/>
      <c r="DM27" s="192"/>
      <c r="DN27" s="192"/>
      <c r="DO27" s="192"/>
      <c r="DP27" s="192"/>
      <c r="DQ27" s="192"/>
      <c r="DR27" s="192"/>
      <c r="DS27" s="192"/>
      <c r="DT27" s="192"/>
      <c r="DU27" s="192"/>
      <c r="DV27" s="192"/>
      <c r="DW27" s="192"/>
      <c r="DX27" s="192"/>
      <c r="DY27" s="192"/>
      <c r="DZ27" s="192"/>
      <c r="EA27" s="192"/>
      <c r="EB27" s="192"/>
      <c r="EC27" s="192"/>
      <c r="ED27" s="192"/>
      <c r="EE27" s="192"/>
      <c r="EF27" s="192"/>
      <c r="EG27" s="192"/>
      <c r="EH27" s="192"/>
      <c r="EI27" s="192"/>
      <c r="EJ27" s="192"/>
      <c r="EK27" s="192"/>
      <c r="EL27" s="192"/>
      <c r="EM27" s="192"/>
      <c r="EN27" s="192"/>
      <c r="EO27" s="192"/>
      <c r="EP27" s="192"/>
      <c r="EQ27" s="192"/>
      <c r="ER27" s="192"/>
      <c r="ES27" s="192"/>
      <c r="ET27" s="192"/>
      <c r="EU27" s="192"/>
      <c r="EV27" s="192"/>
      <c r="EW27" s="192"/>
      <c r="EX27" s="192"/>
      <c r="EY27" s="192"/>
      <c r="EZ27" s="192"/>
      <c r="FA27" s="192"/>
      <c r="FB27" s="192"/>
      <c r="FC27" s="192"/>
      <c r="FD27" s="192"/>
      <c r="FE27" s="192"/>
      <c r="FF27" s="192"/>
      <c r="FG27" s="192"/>
      <c r="FH27" s="192"/>
      <c r="FI27" s="192"/>
      <c r="FJ27" s="192"/>
      <c r="FK27" s="192"/>
      <c r="FL27" s="192"/>
      <c r="FM27" s="192"/>
      <c r="FN27" s="192"/>
      <c r="FO27" s="192"/>
      <c r="FP27" s="192"/>
      <c r="FQ27" s="192"/>
      <c r="FR27" s="192"/>
      <c r="FS27" s="192"/>
      <c r="FT27" s="192"/>
      <c r="FU27" s="192"/>
      <c r="FV27" s="192"/>
      <c r="FW27" s="192"/>
      <c r="FX27" s="192"/>
      <c r="FY27" s="192"/>
      <c r="FZ27" s="192"/>
      <c r="GA27" s="192"/>
      <c r="GB27" s="192"/>
      <c r="GC27" s="192"/>
      <c r="GD27" s="192"/>
      <c r="GE27" s="192"/>
      <c r="GF27" s="192"/>
      <c r="GG27" s="192"/>
      <c r="GH27" s="192"/>
      <c r="GI27" s="192"/>
      <c r="GJ27" s="192"/>
      <c r="GK27" s="192"/>
      <c r="GL27" s="192"/>
      <c r="GM27" s="192"/>
      <c r="GN27" s="192"/>
      <c r="GO27" s="192"/>
      <c r="GP27" s="192"/>
      <c r="GQ27" s="192"/>
      <c r="GR27" s="192"/>
      <c r="GS27" s="192"/>
      <c r="GT27" s="192"/>
      <c r="GU27" s="192"/>
      <c r="GV27" s="192"/>
      <c r="GW27" s="192"/>
      <c r="GX27" s="192"/>
      <c r="GY27" s="192"/>
      <c r="GZ27" s="192"/>
      <c r="HA27" s="192"/>
      <c r="HB27" s="192"/>
      <c r="HC27" s="192"/>
      <c r="HD27" s="192"/>
      <c r="HE27" s="192"/>
      <c r="HF27" s="192"/>
      <c r="HG27" s="192"/>
      <c r="HH27" s="192"/>
      <c r="HI27" s="192"/>
      <c r="HJ27" s="192"/>
      <c r="HK27" s="192"/>
      <c r="HL27" s="192"/>
      <c r="HM27" s="192"/>
      <c r="HN27" s="192"/>
      <c r="HO27" s="192"/>
      <c r="HP27" s="192"/>
      <c r="HQ27" s="192"/>
      <c r="HR27" s="192"/>
      <c r="HS27" s="192"/>
      <c r="HT27" s="192"/>
      <c r="HU27" s="192"/>
      <c r="HV27" s="192"/>
      <c r="HW27" s="192"/>
      <c r="HX27" s="192"/>
      <c r="HY27" s="192"/>
      <c r="HZ27" s="192"/>
      <c r="IA27" s="192"/>
      <c r="IB27" s="192"/>
      <c r="IC27" s="192"/>
      <c r="ID27" s="192"/>
      <c r="IE27" s="192"/>
      <c r="IF27" s="192"/>
      <c r="IG27" s="192"/>
      <c r="IH27" s="192"/>
      <c r="II27" s="192"/>
      <c r="IJ27" s="192"/>
      <c r="IK27" s="192"/>
      <c r="IL27" s="192"/>
      <c r="IM27" s="192"/>
      <c r="IN27" s="192"/>
      <c r="IO27" s="192"/>
      <c r="IP27" s="192"/>
      <c r="IQ27" s="192"/>
      <c r="IR27" s="192"/>
      <c r="IS27" s="192"/>
      <c r="IT27" s="192"/>
    </row>
    <row r="28" spans="1:27" s="3" customFormat="1" ht="33" customHeight="1">
      <c r="A28" s="22"/>
      <c r="B28" s="222" t="s">
        <v>598</v>
      </c>
      <c r="C28" s="178">
        <v>2023</v>
      </c>
      <c r="D28" s="178" t="s">
        <v>592</v>
      </c>
      <c r="E28" s="177" t="s">
        <v>32</v>
      </c>
      <c r="F28" s="177" t="s">
        <v>32</v>
      </c>
      <c r="G28" s="177" t="s">
        <v>32</v>
      </c>
      <c r="H28" s="177" t="s">
        <v>37</v>
      </c>
      <c r="I28" s="177" t="s">
        <v>35</v>
      </c>
      <c r="J28" s="178">
        <v>79411000</v>
      </c>
      <c r="K28" s="231" t="s">
        <v>596</v>
      </c>
      <c r="L28" s="178">
        <v>1</v>
      </c>
      <c r="M28" s="177" t="s">
        <v>593</v>
      </c>
      <c r="N28" s="178" t="s">
        <v>594</v>
      </c>
      <c r="O28" s="178" t="s">
        <v>52</v>
      </c>
      <c r="P28" s="226">
        <v>485832.38</v>
      </c>
      <c r="Q28" s="226">
        <v>305947.62</v>
      </c>
      <c r="R28" s="226"/>
      <c r="S28" s="226">
        <f>SUM(P28:R28)</f>
        <v>791780</v>
      </c>
      <c r="T28" s="232"/>
      <c r="U28" s="232"/>
      <c r="V28" s="456">
        <v>237737</v>
      </c>
      <c r="W28" s="456"/>
      <c r="X28" s="456" t="s">
        <v>34</v>
      </c>
      <c r="Y28" s="456"/>
      <c r="Z28" s="468" t="s">
        <v>595</v>
      </c>
      <c r="AA28" s="468"/>
    </row>
    <row r="29" spans="1:256" s="3" customFormat="1" ht="33" customHeight="1">
      <c r="A29" s="192"/>
      <c r="B29" s="151" t="s">
        <v>611</v>
      </c>
      <c r="C29" s="151">
        <v>2023</v>
      </c>
      <c r="D29" s="193"/>
      <c r="E29" s="148" t="s">
        <v>32</v>
      </c>
      <c r="F29" s="148" t="s">
        <v>32</v>
      </c>
      <c r="G29" s="151" t="s">
        <v>33</v>
      </c>
      <c r="H29" s="151" t="s">
        <v>213</v>
      </c>
      <c r="I29" s="151" t="s">
        <v>29</v>
      </c>
      <c r="J29" s="151"/>
      <c r="K29" s="150" t="s">
        <v>608</v>
      </c>
      <c r="L29" s="151">
        <v>1</v>
      </c>
      <c r="M29" s="151" t="s">
        <v>609</v>
      </c>
      <c r="N29" s="151" t="s">
        <v>610</v>
      </c>
      <c r="O29" s="151" t="s">
        <v>32</v>
      </c>
      <c r="P29" s="194">
        <v>1250000</v>
      </c>
      <c r="Q29" s="194"/>
      <c r="R29" s="194"/>
      <c r="S29" s="194">
        <f>SUM(P29:R29)</f>
        <v>1250000</v>
      </c>
      <c r="T29" s="194"/>
      <c r="U29" s="194"/>
      <c r="V29" s="490" t="s">
        <v>108</v>
      </c>
      <c r="W29" s="490"/>
      <c r="X29" s="309" t="s">
        <v>34</v>
      </c>
      <c r="Y29" s="309"/>
      <c r="Z29" s="309" t="s">
        <v>32</v>
      </c>
      <c r="AA29" s="309"/>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2"/>
      <c r="CJ29" s="192"/>
      <c r="CK29" s="192"/>
      <c r="CL29" s="192"/>
      <c r="CM29" s="192"/>
      <c r="CN29" s="192"/>
      <c r="CO29" s="192"/>
      <c r="CP29" s="192"/>
      <c r="CQ29" s="192"/>
      <c r="CR29" s="192"/>
      <c r="CS29" s="192"/>
      <c r="CT29" s="192"/>
      <c r="CU29" s="192"/>
      <c r="CV29" s="192"/>
      <c r="CW29" s="192"/>
      <c r="CX29" s="192"/>
      <c r="CY29" s="192"/>
      <c r="CZ29" s="192"/>
      <c r="DA29" s="192"/>
      <c r="DB29" s="192"/>
      <c r="DC29" s="192"/>
      <c r="DD29" s="192"/>
      <c r="DE29" s="192"/>
      <c r="DF29" s="192"/>
      <c r="DG29" s="192"/>
      <c r="DH29" s="192"/>
      <c r="DI29" s="192"/>
      <c r="DJ29" s="192"/>
      <c r="DK29" s="192"/>
      <c r="DL29" s="192"/>
      <c r="DM29" s="192"/>
      <c r="DN29" s="192"/>
      <c r="DO29" s="192"/>
      <c r="DP29" s="192"/>
      <c r="DQ29" s="192"/>
      <c r="DR29" s="192"/>
      <c r="DS29" s="192"/>
      <c r="DT29" s="192"/>
      <c r="DU29" s="192"/>
      <c r="DV29" s="192"/>
      <c r="DW29" s="192"/>
      <c r="DX29" s="192"/>
      <c r="DY29" s="192"/>
      <c r="DZ29" s="192"/>
      <c r="EA29" s="192"/>
      <c r="EB29" s="192"/>
      <c r="EC29" s="192"/>
      <c r="ED29" s="192"/>
      <c r="EE29" s="192"/>
      <c r="EF29" s="192"/>
      <c r="EG29" s="192"/>
      <c r="EH29" s="192"/>
      <c r="EI29" s="192"/>
      <c r="EJ29" s="192"/>
      <c r="EK29" s="192"/>
      <c r="EL29" s="192"/>
      <c r="EM29" s="192"/>
      <c r="EN29" s="192"/>
      <c r="EO29" s="192"/>
      <c r="EP29" s="192"/>
      <c r="EQ29" s="192"/>
      <c r="ER29" s="192"/>
      <c r="ES29" s="192"/>
      <c r="ET29" s="192"/>
      <c r="EU29" s="192"/>
      <c r="EV29" s="192"/>
      <c r="EW29" s="192"/>
      <c r="EX29" s="192"/>
      <c r="EY29" s="192"/>
      <c r="EZ29" s="192"/>
      <c r="FA29" s="192"/>
      <c r="FB29" s="192"/>
      <c r="FC29" s="192"/>
      <c r="FD29" s="192"/>
      <c r="FE29" s="192"/>
      <c r="FF29" s="192"/>
      <c r="FG29" s="192"/>
      <c r="FH29" s="192"/>
      <c r="FI29" s="192"/>
      <c r="FJ29" s="192"/>
      <c r="FK29" s="192"/>
      <c r="FL29" s="192"/>
      <c r="FM29" s="192"/>
      <c r="FN29" s="192"/>
      <c r="FO29" s="192"/>
      <c r="FP29" s="192"/>
      <c r="FQ29" s="192"/>
      <c r="FR29" s="192"/>
      <c r="FS29" s="192"/>
      <c r="FT29" s="192"/>
      <c r="FU29" s="192"/>
      <c r="FV29" s="192"/>
      <c r="FW29" s="192"/>
      <c r="FX29" s="192"/>
      <c r="FY29" s="192"/>
      <c r="FZ29" s="192"/>
      <c r="GA29" s="192"/>
      <c r="GB29" s="192"/>
      <c r="GC29" s="192"/>
      <c r="GD29" s="192"/>
      <c r="GE29" s="192"/>
      <c r="GF29" s="192"/>
      <c r="GG29" s="192"/>
      <c r="GH29" s="192"/>
      <c r="GI29" s="192"/>
      <c r="GJ29" s="192"/>
      <c r="GK29" s="192"/>
      <c r="GL29" s="192"/>
      <c r="GM29" s="192"/>
      <c r="GN29" s="192"/>
      <c r="GO29" s="192"/>
      <c r="GP29" s="192"/>
      <c r="GQ29" s="192"/>
      <c r="GR29" s="192"/>
      <c r="GS29" s="192"/>
      <c r="GT29" s="192"/>
      <c r="GU29" s="192"/>
      <c r="GV29" s="192"/>
      <c r="GW29" s="192"/>
      <c r="GX29" s="192"/>
      <c r="GY29" s="192"/>
      <c r="GZ29" s="192"/>
      <c r="HA29" s="192"/>
      <c r="HB29" s="192"/>
      <c r="HC29" s="192"/>
      <c r="HD29" s="192"/>
      <c r="HE29" s="192"/>
      <c r="HF29" s="192"/>
      <c r="HG29" s="192"/>
      <c r="HH29" s="192"/>
      <c r="HI29" s="192"/>
      <c r="HJ29" s="192"/>
      <c r="HK29" s="192"/>
      <c r="HL29" s="192"/>
      <c r="HM29" s="192"/>
      <c r="HN29" s="192"/>
      <c r="HO29" s="192"/>
      <c r="HP29" s="192"/>
      <c r="HQ29" s="192"/>
      <c r="HR29" s="192"/>
      <c r="HS29" s="192"/>
      <c r="HT29" s="192"/>
      <c r="HU29" s="192"/>
      <c r="HV29" s="192"/>
      <c r="HW29" s="192"/>
      <c r="HX29" s="192"/>
      <c r="HY29" s="192"/>
      <c r="HZ29" s="192"/>
      <c r="IA29" s="192"/>
      <c r="IB29" s="192"/>
      <c r="IC29" s="192"/>
      <c r="ID29" s="192"/>
      <c r="IE29" s="192"/>
      <c r="IF29" s="192"/>
      <c r="IG29" s="192"/>
      <c r="IH29" s="192"/>
      <c r="II29" s="192"/>
      <c r="IJ29" s="192"/>
      <c r="IK29" s="192"/>
      <c r="IL29" s="192"/>
      <c r="IM29" s="192"/>
      <c r="IN29" s="192"/>
      <c r="IO29" s="192"/>
      <c r="IP29" s="192"/>
      <c r="IQ29" s="192"/>
      <c r="IR29" s="192"/>
      <c r="IS29" s="192"/>
      <c r="IT29" s="192"/>
      <c r="IU29" s="192"/>
      <c r="IV29" s="192"/>
    </row>
    <row r="30" spans="1:27" s="1" customFormat="1" ht="12.75">
      <c r="A30" s="2"/>
      <c r="B30" s="5"/>
      <c r="C30" s="4"/>
      <c r="D30" s="4"/>
      <c r="E30" s="5"/>
      <c r="F30" s="5"/>
      <c r="G30" s="5"/>
      <c r="H30" s="5"/>
      <c r="I30" s="5"/>
      <c r="J30" s="4"/>
      <c r="K30" s="7"/>
      <c r="L30" s="4"/>
      <c r="M30" s="5"/>
      <c r="N30" s="4"/>
      <c r="O30" s="4"/>
      <c r="P30" s="8"/>
      <c r="Q30" s="8"/>
      <c r="R30" s="8"/>
      <c r="S30" s="9"/>
      <c r="T30" s="10"/>
      <c r="U30" s="10"/>
      <c r="V30" s="4"/>
      <c r="W30" s="4"/>
      <c r="X30" s="4"/>
      <c r="Y30" s="4"/>
      <c r="Z30" s="4"/>
      <c r="AA30" s="4"/>
    </row>
    <row r="31" spans="1:27" s="1" customFormat="1" ht="12.75">
      <c r="A31" s="2"/>
      <c r="B31" s="5"/>
      <c r="C31" s="4"/>
      <c r="D31" s="4"/>
      <c r="E31" s="5"/>
      <c r="F31" s="5"/>
      <c r="G31" s="5"/>
      <c r="H31" s="5"/>
      <c r="I31" s="5"/>
      <c r="J31" s="4"/>
      <c r="K31" s="7"/>
      <c r="L31" s="4"/>
      <c r="M31" s="5"/>
      <c r="N31" s="4"/>
      <c r="O31" s="4"/>
      <c r="P31" s="8"/>
      <c r="Q31" s="8"/>
      <c r="R31" s="8"/>
      <c r="S31" s="9"/>
      <c r="T31" s="10"/>
      <c r="U31" s="10"/>
      <c r="V31" s="4"/>
      <c r="W31" s="4"/>
      <c r="X31" s="4"/>
      <c r="Y31" s="4"/>
      <c r="Z31" s="4"/>
      <c r="AA31" s="4"/>
    </row>
    <row r="32" spans="1:27" s="1" customFormat="1" ht="13.5" thickBot="1">
      <c r="A32" s="2"/>
      <c r="B32" s="5"/>
      <c r="C32" s="4"/>
      <c r="D32" s="4"/>
      <c r="E32" s="5"/>
      <c r="F32" s="5"/>
      <c r="G32" s="5"/>
      <c r="H32" s="5"/>
      <c r="I32" s="5"/>
      <c r="J32" s="4"/>
      <c r="K32" s="7"/>
      <c r="L32" s="4"/>
      <c r="M32" s="5"/>
      <c r="N32" s="4"/>
      <c r="O32" s="4"/>
      <c r="P32" s="8"/>
      <c r="Q32" s="8"/>
      <c r="R32" s="8"/>
      <c r="S32" s="9"/>
      <c r="T32" s="10"/>
      <c r="U32" s="10"/>
      <c r="V32" s="4"/>
      <c r="W32" s="4"/>
      <c r="X32" s="4"/>
      <c r="Y32" s="4"/>
      <c r="Z32" s="4"/>
      <c r="AA32" s="4"/>
    </row>
    <row r="33" spans="1:25" s="1" customFormat="1" ht="39.75" customHeight="1" thickBot="1">
      <c r="A33" s="2"/>
      <c r="B33" s="95" t="s">
        <v>140</v>
      </c>
      <c r="C33" s="96" t="s">
        <v>141</v>
      </c>
      <c r="D33" s="5"/>
      <c r="K33" s="21"/>
      <c r="P33" s="21"/>
      <c r="Q33" s="21"/>
      <c r="R33" s="21"/>
      <c r="S33" s="19"/>
      <c r="T33" s="21"/>
      <c r="U33" s="22"/>
      <c r="V33" s="19"/>
      <c r="W33" s="22"/>
      <c r="X33" s="22"/>
      <c r="Y33" s="22"/>
    </row>
    <row r="34" spans="1:27" s="1" customFormat="1" ht="39.75" customHeight="1" thickBot="1">
      <c r="A34" s="2"/>
      <c r="B34" s="38"/>
      <c r="E34" s="4"/>
      <c r="F34" s="4"/>
      <c r="G34" s="4"/>
      <c r="H34" s="4"/>
      <c r="I34" s="4"/>
      <c r="J34" s="4"/>
      <c r="K34" s="26"/>
      <c r="L34" s="4"/>
      <c r="M34" s="4"/>
      <c r="N34" s="4"/>
      <c r="O34" s="4"/>
      <c r="P34" s="349" t="s">
        <v>3</v>
      </c>
      <c r="Q34" s="349"/>
      <c r="R34" s="349"/>
      <c r="S34" s="349"/>
      <c r="T34" s="284"/>
      <c r="U34" s="284"/>
      <c r="V34" s="349" t="s">
        <v>4</v>
      </c>
      <c r="W34" s="349"/>
      <c r="X34" s="349"/>
      <c r="Y34" s="349"/>
      <c r="Z34" s="269" t="s">
        <v>48</v>
      </c>
      <c r="AA34" s="269"/>
    </row>
    <row r="35" spans="1:27" s="1" customFormat="1" ht="39.75" customHeight="1" thickBot="1">
      <c r="A35" s="2"/>
      <c r="B35" s="350" t="s">
        <v>6</v>
      </c>
      <c r="C35" s="338" t="s">
        <v>7</v>
      </c>
      <c r="D35" s="338" t="s">
        <v>8</v>
      </c>
      <c r="E35" s="338" t="s">
        <v>9</v>
      </c>
      <c r="F35" s="412" t="s">
        <v>10</v>
      </c>
      <c r="G35" s="302" t="s">
        <v>121</v>
      </c>
      <c r="H35" s="269" t="s">
        <v>63</v>
      </c>
      <c r="I35" s="294" t="s">
        <v>12</v>
      </c>
      <c r="J35" s="366" t="s">
        <v>13</v>
      </c>
      <c r="K35" s="421" t="s">
        <v>128</v>
      </c>
      <c r="L35" s="350" t="s">
        <v>14</v>
      </c>
      <c r="M35" s="355" t="s">
        <v>15</v>
      </c>
      <c r="N35" s="350" t="s">
        <v>16</v>
      </c>
      <c r="O35" s="338" t="s">
        <v>17</v>
      </c>
      <c r="P35" s="425" t="s">
        <v>18</v>
      </c>
      <c r="Q35" s="425" t="s">
        <v>19</v>
      </c>
      <c r="R35" s="428" t="s">
        <v>20</v>
      </c>
      <c r="S35" s="340" t="s">
        <v>21</v>
      </c>
      <c r="T35" s="324" t="s">
        <v>22</v>
      </c>
      <c r="U35" s="323"/>
      <c r="V35" s="350" t="s">
        <v>23</v>
      </c>
      <c r="W35" s="338"/>
      <c r="X35" s="338" t="s">
        <v>24</v>
      </c>
      <c r="Y35" s="355"/>
      <c r="Z35" s="302"/>
      <c r="AA35" s="269"/>
    </row>
    <row r="36" spans="1:27" s="1" customFormat="1" ht="13.5" thickBot="1">
      <c r="A36" s="2"/>
      <c r="B36" s="351"/>
      <c r="C36" s="269"/>
      <c r="D36" s="269"/>
      <c r="E36" s="269"/>
      <c r="F36" s="414"/>
      <c r="G36" s="315"/>
      <c r="H36" s="285"/>
      <c r="I36" s="295"/>
      <c r="J36" s="330"/>
      <c r="K36" s="422"/>
      <c r="L36" s="424"/>
      <c r="M36" s="423"/>
      <c r="N36" s="424"/>
      <c r="O36" s="408"/>
      <c r="P36" s="426"/>
      <c r="Q36" s="426"/>
      <c r="R36" s="317"/>
      <c r="S36" s="341"/>
      <c r="T36" s="392" t="s">
        <v>25</v>
      </c>
      <c r="U36" s="366" t="s">
        <v>26</v>
      </c>
      <c r="V36" s="351"/>
      <c r="W36" s="269"/>
      <c r="X36" s="269"/>
      <c r="Y36" s="356"/>
      <c r="Z36" s="302"/>
      <c r="AA36" s="269"/>
    </row>
    <row r="37" spans="1:27" s="1" customFormat="1" ht="39.75" customHeight="1" thickBot="1">
      <c r="A37" s="2"/>
      <c r="B37" s="352"/>
      <c r="C37" s="339"/>
      <c r="D37" s="339"/>
      <c r="E37" s="339"/>
      <c r="F37" s="416"/>
      <c r="G37" s="174" t="s">
        <v>27</v>
      </c>
      <c r="H37" s="160" t="s">
        <v>28</v>
      </c>
      <c r="I37" s="160" t="s">
        <v>29</v>
      </c>
      <c r="J37" s="161" t="s">
        <v>30</v>
      </c>
      <c r="K37" s="360"/>
      <c r="L37" s="352"/>
      <c r="M37" s="357"/>
      <c r="N37" s="352"/>
      <c r="O37" s="339"/>
      <c r="P37" s="427"/>
      <c r="Q37" s="427"/>
      <c r="R37" s="429"/>
      <c r="S37" s="342"/>
      <c r="T37" s="393"/>
      <c r="U37" s="330"/>
      <c r="V37" s="352"/>
      <c r="W37" s="339"/>
      <c r="X37" s="339"/>
      <c r="Y37" s="357"/>
      <c r="Z37" s="315" t="s">
        <v>49</v>
      </c>
      <c r="AA37" s="285"/>
    </row>
    <row r="38" spans="2:27" s="82" customFormat="1" ht="39.75" customHeight="1">
      <c r="B38" s="124" t="s">
        <v>250</v>
      </c>
      <c r="C38" s="13">
        <v>2023</v>
      </c>
      <c r="D38" s="13"/>
      <c r="E38" s="13" t="s">
        <v>32</v>
      </c>
      <c r="F38" s="71"/>
      <c r="G38" s="105" t="s">
        <v>32</v>
      </c>
      <c r="H38" s="105" t="s">
        <v>313</v>
      </c>
      <c r="I38" s="105" t="s">
        <v>133</v>
      </c>
      <c r="J38" s="105" t="s">
        <v>214</v>
      </c>
      <c r="K38" s="14" t="s">
        <v>687</v>
      </c>
      <c r="L38" s="13" t="s">
        <v>65</v>
      </c>
      <c r="M38" s="13" t="s">
        <v>215</v>
      </c>
      <c r="N38" s="13" t="s">
        <v>216</v>
      </c>
      <c r="O38" s="13" t="s">
        <v>32</v>
      </c>
      <c r="P38" s="197">
        <v>146400</v>
      </c>
      <c r="Q38" s="106"/>
      <c r="R38" s="106"/>
      <c r="S38" s="106"/>
      <c r="T38" s="125"/>
      <c r="U38" s="80"/>
      <c r="V38" s="271" t="s">
        <v>108</v>
      </c>
      <c r="W38" s="271"/>
      <c r="X38" s="270" t="s">
        <v>37</v>
      </c>
      <c r="Y38" s="270"/>
      <c r="Z38" s="270"/>
      <c r="AA38" s="270"/>
    </row>
    <row r="39" spans="2:27" s="82" customFormat="1" ht="39.75" customHeight="1">
      <c r="B39" s="67" t="s">
        <v>312</v>
      </c>
      <c r="C39" s="13">
        <v>2023</v>
      </c>
      <c r="D39" s="13"/>
      <c r="E39" s="13" t="s">
        <v>32</v>
      </c>
      <c r="F39" s="71"/>
      <c r="G39" s="13" t="s">
        <v>33</v>
      </c>
      <c r="H39" s="13" t="s">
        <v>309</v>
      </c>
      <c r="I39" s="13" t="s">
        <v>35</v>
      </c>
      <c r="J39" s="13" t="s">
        <v>310</v>
      </c>
      <c r="K39" s="14" t="s">
        <v>314</v>
      </c>
      <c r="L39" s="13" t="s">
        <v>65</v>
      </c>
      <c r="M39" s="13" t="s">
        <v>215</v>
      </c>
      <c r="N39" s="13" t="s">
        <v>311</v>
      </c>
      <c r="O39" s="13" t="s">
        <v>33</v>
      </c>
      <c r="P39" s="197">
        <v>6000000</v>
      </c>
      <c r="Q39" s="197">
        <v>15000000</v>
      </c>
      <c r="R39" s="197">
        <v>30000000</v>
      </c>
      <c r="S39" s="197">
        <v>51000000</v>
      </c>
      <c r="T39" s="125"/>
      <c r="U39" s="71"/>
      <c r="V39" s="271">
        <v>237377</v>
      </c>
      <c r="W39" s="271"/>
      <c r="X39" s="271" t="s">
        <v>37</v>
      </c>
      <c r="Y39" s="271"/>
      <c r="Z39" s="271"/>
      <c r="AA39" s="271"/>
    </row>
    <row r="40" spans="2:27" s="82" customFormat="1" ht="39.75" customHeight="1">
      <c r="B40" s="13" t="s">
        <v>317</v>
      </c>
      <c r="C40" s="13">
        <v>2023</v>
      </c>
      <c r="D40" s="13"/>
      <c r="E40" s="13" t="s">
        <v>32</v>
      </c>
      <c r="F40" s="83"/>
      <c r="G40" s="13" t="s">
        <v>32</v>
      </c>
      <c r="H40" s="13" t="s">
        <v>313</v>
      </c>
      <c r="I40" s="13" t="s">
        <v>35</v>
      </c>
      <c r="J40" s="13" t="s">
        <v>310</v>
      </c>
      <c r="K40" s="14" t="s">
        <v>315</v>
      </c>
      <c r="L40" s="13" t="s">
        <v>65</v>
      </c>
      <c r="M40" s="13" t="s">
        <v>215</v>
      </c>
      <c r="N40" s="13" t="s">
        <v>316</v>
      </c>
      <c r="O40" s="13" t="s">
        <v>32</v>
      </c>
      <c r="P40" s="197">
        <v>250000</v>
      </c>
      <c r="Q40" s="197">
        <v>500000</v>
      </c>
      <c r="R40" s="197">
        <v>2250000</v>
      </c>
      <c r="S40" s="197">
        <v>3000000</v>
      </c>
      <c r="T40" s="125"/>
      <c r="U40" s="80"/>
      <c r="V40" s="271">
        <v>237377</v>
      </c>
      <c r="W40" s="271"/>
      <c r="X40" s="271" t="s">
        <v>37</v>
      </c>
      <c r="Y40" s="271"/>
      <c r="Z40" s="271"/>
      <c r="AA40" s="271"/>
    </row>
    <row r="41" spans="2:27" s="82" customFormat="1" ht="12.75">
      <c r="B41" s="32"/>
      <c r="C41" s="32"/>
      <c r="D41" s="32"/>
      <c r="E41" s="32"/>
      <c r="F41" s="128"/>
      <c r="G41" s="32"/>
      <c r="H41" s="32"/>
      <c r="I41" s="32"/>
      <c r="J41" s="32"/>
      <c r="K41" s="34"/>
      <c r="L41" s="32"/>
      <c r="M41" s="32"/>
      <c r="N41" s="32"/>
      <c r="O41" s="32"/>
      <c r="P41" s="198"/>
      <c r="Q41" s="198"/>
      <c r="R41" s="198"/>
      <c r="S41" s="198"/>
      <c r="T41" s="129"/>
      <c r="U41" s="11"/>
      <c r="V41" s="33"/>
      <c r="W41" s="33"/>
      <c r="X41" s="33"/>
      <c r="Y41" s="33"/>
      <c r="Z41" s="33"/>
      <c r="AA41" s="33"/>
    </row>
    <row r="42" spans="2:27" s="82" customFormat="1" ht="12.75">
      <c r="B42" s="32"/>
      <c r="C42" s="32"/>
      <c r="D42" s="32"/>
      <c r="E42" s="32"/>
      <c r="F42" s="128"/>
      <c r="G42" s="32"/>
      <c r="H42" s="32"/>
      <c r="I42" s="32"/>
      <c r="J42" s="32"/>
      <c r="K42" s="34"/>
      <c r="L42" s="32"/>
      <c r="M42" s="32"/>
      <c r="N42" s="32"/>
      <c r="O42" s="32"/>
      <c r="P42" s="198"/>
      <c r="Q42" s="198"/>
      <c r="R42" s="198"/>
      <c r="S42" s="198"/>
      <c r="T42" s="129"/>
      <c r="U42" s="11"/>
      <c r="V42" s="33"/>
      <c r="W42" s="33"/>
      <c r="X42" s="33"/>
      <c r="Y42" s="33"/>
      <c r="Z42" s="33"/>
      <c r="AA42" s="33"/>
    </row>
    <row r="43" spans="1:27" s="1" customFormat="1" ht="13.5" thickBot="1">
      <c r="A43" s="2"/>
      <c r="B43" s="5"/>
      <c r="C43" s="5"/>
      <c r="D43" s="5"/>
      <c r="F43" s="4"/>
      <c r="G43" s="5"/>
      <c r="H43" s="5"/>
      <c r="I43" s="5"/>
      <c r="J43" s="5"/>
      <c r="K43" s="7"/>
      <c r="L43" s="5"/>
      <c r="M43" s="5"/>
      <c r="N43" s="5"/>
      <c r="O43" s="4"/>
      <c r="P43" s="199"/>
      <c r="Q43" s="199"/>
      <c r="R43" s="199"/>
      <c r="S43" s="199"/>
      <c r="T43" s="33"/>
      <c r="U43" s="33"/>
      <c r="V43" s="41"/>
      <c r="W43" s="4"/>
      <c r="X43" s="4"/>
      <c r="Y43" s="4"/>
      <c r="Z43" s="4"/>
      <c r="AA43" s="4"/>
    </row>
    <row r="44" spans="2:27" s="2" customFormat="1" ht="39.75" customHeight="1" thickBot="1">
      <c r="B44" s="25" t="s">
        <v>54</v>
      </c>
      <c r="C44" s="1"/>
      <c r="D44" s="4"/>
      <c r="K44" s="42"/>
      <c r="P44" s="43"/>
      <c r="Q44" s="43"/>
      <c r="R44" s="43"/>
      <c r="S44" s="43"/>
      <c r="T44" s="43"/>
      <c r="U44" s="43"/>
      <c r="V44" s="44"/>
      <c r="W44" s="44"/>
      <c r="X44" s="44"/>
      <c r="Y44" s="44"/>
      <c r="Z44" s="32"/>
      <c r="AA44" s="32"/>
    </row>
    <row r="45" spans="2:27" s="2" customFormat="1" ht="39.75" customHeight="1" thickBot="1">
      <c r="B45" s="45"/>
      <c r="D45" s="46"/>
      <c r="E45" s="46"/>
      <c r="F45" s="46"/>
      <c r="G45" s="46"/>
      <c r="H45" s="46"/>
      <c r="I45" s="46"/>
      <c r="J45" s="46"/>
      <c r="K45" s="47"/>
      <c r="L45" s="46"/>
      <c r="M45" s="46"/>
      <c r="N45" s="46"/>
      <c r="O45" s="48"/>
      <c r="P45" s="406" t="s">
        <v>3</v>
      </c>
      <c r="Q45" s="406"/>
      <c r="R45" s="406"/>
      <c r="S45" s="406"/>
      <c r="T45" s="406"/>
      <c r="U45" s="406"/>
      <c r="V45" s="406" t="s">
        <v>4</v>
      </c>
      <c r="W45" s="406"/>
      <c r="X45" s="406"/>
      <c r="Y45" s="406"/>
      <c r="Z45" s="273" t="s">
        <v>48</v>
      </c>
      <c r="AA45" s="273"/>
    </row>
    <row r="46" spans="2:27" s="2" customFormat="1" ht="39.75" customHeight="1" thickBot="1">
      <c r="B46" s="273" t="s">
        <v>6</v>
      </c>
      <c r="C46" s="273" t="s">
        <v>7</v>
      </c>
      <c r="D46" s="273" t="s">
        <v>8</v>
      </c>
      <c r="E46" s="273" t="s">
        <v>9</v>
      </c>
      <c r="F46" s="273" t="s">
        <v>10</v>
      </c>
      <c r="G46" s="273" t="s">
        <v>11</v>
      </c>
      <c r="H46" s="273" t="s">
        <v>63</v>
      </c>
      <c r="I46" s="275" t="s">
        <v>12</v>
      </c>
      <c r="J46" s="273" t="s">
        <v>13</v>
      </c>
      <c r="K46" s="420" t="s">
        <v>128</v>
      </c>
      <c r="L46" s="273" t="s">
        <v>14</v>
      </c>
      <c r="M46" s="273" t="s">
        <v>15</v>
      </c>
      <c r="N46" s="273" t="s">
        <v>16</v>
      </c>
      <c r="O46" s="273" t="s">
        <v>17</v>
      </c>
      <c r="P46" s="275" t="s">
        <v>18</v>
      </c>
      <c r="Q46" s="275" t="s">
        <v>19</v>
      </c>
      <c r="R46" s="273" t="s">
        <v>20</v>
      </c>
      <c r="S46" s="275" t="s">
        <v>21</v>
      </c>
      <c r="T46" s="273" t="s">
        <v>22</v>
      </c>
      <c r="U46" s="273"/>
      <c r="V46" s="273" t="s">
        <v>23</v>
      </c>
      <c r="W46" s="273"/>
      <c r="X46" s="273" t="s">
        <v>24</v>
      </c>
      <c r="Y46" s="273"/>
      <c r="Z46" s="273"/>
      <c r="AA46" s="273"/>
    </row>
    <row r="47" spans="2:27" s="2" customFormat="1" ht="13.5" thickBot="1">
      <c r="B47" s="273"/>
      <c r="C47" s="273"/>
      <c r="D47" s="273"/>
      <c r="E47" s="273"/>
      <c r="F47" s="273"/>
      <c r="G47" s="273"/>
      <c r="H47" s="273"/>
      <c r="I47" s="275"/>
      <c r="J47" s="273"/>
      <c r="K47" s="420"/>
      <c r="L47" s="273"/>
      <c r="M47" s="273"/>
      <c r="N47" s="273"/>
      <c r="O47" s="273"/>
      <c r="P47" s="275"/>
      <c r="Q47" s="275"/>
      <c r="R47" s="273"/>
      <c r="S47" s="275"/>
      <c r="T47" s="275" t="s">
        <v>25</v>
      </c>
      <c r="U47" s="273" t="s">
        <v>26</v>
      </c>
      <c r="V47" s="273"/>
      <c r="W47" s="273"/>
      <c r="X47" s="273"/>
      <c r="Y47" s="273"/>
      <c r="Z47" s="273"/>
      <c r="AA47" s="273"/>
    </row>
    <row r="48" spans="2:27" s="2" customFormat="1" ht="39.75" customHeight="1" thickBot="1">
      <c r="B48" s="274"/>
      <c r="C48" s="273"/>
      <c r="D48" s="273"/>
      <c r="E48" s="273"/>
      <c r="F48" s="273"/>
      <c r="G48" s="49" t="s">
        <v>27</v>
      </c>
      <c r="H48" s="49" t="s">
        <v>28</v>
      </c>
      <c r="I48" s="49" t="s">
        <v>29</v>
      </c>
      <c r="J48" s="49" t="s">
        <v>30</v>
      </c>
      <c r="K48" s="420"/>
      <c r="L48" s="273"/>
      <c r="M48" s="273"/>
      <c r="N48" s="273"/>
      <c r="O48" s="273"/>
      <c r="P48" s="275"/>
      <c r="Q48" s="275"/>
      <c r="R48" s="273"/>
      <c r="S48" s="275"/>
      <c r="T48" s="275"/>
      <c r="U48" s="273"/>
      <c r="V48" s="273"/>
      <c r="W48" s="273"/>
      <c r="X48" s="273"/>
      <c r="Y48" s="273"/>
      <c r="Z48" s="401" t="s">
        <v>49</v>
      </c>
      <c r="AA48" s="401"/>
    </row>
    <row r="49" spans="1:27" s="82" customFormat="1" ht="39.75" customHeight="1">
      <c r="A49" s="74"/>
      <c r="B49" s="13" t="s">
        <v>249</v>
      </c>
      <c r="C49" s="13">
        <v>2023</v>
      </c>
      <c r="D49" s="13"/>
      <c r="E49" s="71"/>
      <c r="F49" s="71"/>
      <c r="G49" s="13" t="s">
        <v>32</v>
      </c>
      <c r="H49" s="13" t="s">
        <v>56</v>
      </c>
      <c r="I49" s="13" t="s">
        <v>44</v>
      </c>
      <c r="J49" s="13" t="s">
        <v>146</v>
      </c>
      <c r="K49" s="14" t="s">
        <v>147</v>
      </c>
      <c r="L49" s="13">
        <v>1</v>
      </c>
      <c r="M49" s="13" t="s">
        <v>148</v>
      </c>
      <c r="N49" s="13" t="s">
        <v>107</v>
      </c>
      <c r="O49" s="71" t="s">
        <v>53</v>
      </c>
      <c r="P49" s="76">
        <v>592592.6</v>
      </c>
      <c r="Q49" s="77">
        <v>2133333.34</v>
      </c>
      <c r="R49" s="78">
        <v>3674074.06</v>
      </c>
      <c r="S49" s="79">
        <v>6400000</v>
      </c>
      <c r="T49" s="80"/>
      <c r="U49" s="80"/>
      <c r="V49" s="271" t="s">
        <v>34</v>
      </c>
      <c r="W49" s="271"/>
      <c r="X49" s="271"/>
      <c r="Y49" s="271"/>
      <c r="Z49" s="313"/>
      <c r="AA49" s="313"/>
    </row>
    <row r="50" spans="1:27" s="1" customFormat="1" ht="12.75">
      <c r="A50" s="2"/>
      <c r="B50" s="5"/>
      <c r="C50" s="5"/>
      <c r="D50" s="5"/>
      <c r="E50" s="4"/>
      <c r="F50" s="4"/>
      <c r="G50" s="5"/>
      <c r="H50" s="5"/>
      <c r="I50" s="5"/>
      <c r="J50" s="5"/>
      <c r="K50" s="7"/>
      <c r="L50" s="5"/>
      <c r="M50" s="5"/>
      <c r="N50" s="5"/>
      <c r="O50" s="4"/>
      <c r="P50" s="40"/>
      <c r="Q50" s="40"/>
      <c r="R50" s="40"/>
      <c r="S50" s="9"/>
      <c r="T50" s="4"/>
      <c r="U50" s="4"/>
      <c r="V50" s="41"/>
      <c r="W50" s="4"/>
      <c r="X50" s="4"/>
      <c r="Y50" s="4"/>
      <c r="Z50" s="4"/>
      <c r="AA50" s="4"/>
    </row>
    <row r="51" spans="1:27" s="1" customFormat="1" ht="12.75">
      <c r="A51" s="2"/>
      <c r="B51" s="5"/>
      <c r="C51" s="5"/>
      <c r="D51" s="5"/>
      <c r="E51" s="4"/>
      <c r="F51" s="4"/>
      <c r="G51" s="5"/>
      <c r="H51" s="5"/>
      <c r="I51" s="5"/>
      <c r="J51" s="5"/>
      <c r="K51" s="7"/>
      <c r="L51" s="5"/>
      <c r="M51" s="5"/>
      <c r="N51" s="5"/>
      <c r="O51" s="4"/>
      <c r="P51" s="40"/>
      <c r="Q51" s="40"/>
      <c r="R51" s="40"/>
      <c r="S51" s="9"/>
      <c r="T51" s="4"/>
      <c r="U51" s="4"/>
      <c r="V51" s="41"/>
      <c r="W51" s="4"/>
      <c r="X51" s="4"/>
      <c r="Y51" s="4"/>
      <c r="Z51" s="4"/>
      <c r="AA51" s="4"/>
    </row>
    <row r="52" spans="1:27" s="1" customFormat="1" ht="13.5" thickBot="1">
      <c r="A52" s="2"/>
      <c r="B52" s="5"/>
      <c r="C52" s="5"/>
      <c r="D52" s="5"/>
      <c r="F52" s="4"/>
      <c r="G52" s="5"/>
      <c r="H52" s="5"/>
      <c r="I52" s="5"/>
      <c r="J52" s="5"/>
      <c r="K52" s="7"/>
      <c r="L52" s="5"/>
      <c r="M52" s="5"/>
      <c r="N52" s="5"/>
      <c r="O52" s="4"/>
      <c r="P52" s="40"/>
      <c r="Q52" s="40"/>
      <c r="R52" s="40"/>
      <c r="S52" s="9"/>
      <c r="T52" s="4"/>
      <c r="U52" s="4"/>
      <c r="V52" s="41"/>
      <c r="W52" s="4"/>
      <c r="X52" s="4"/>
      <c r="Y52" s="4"/>
      <c r="Z52" s="4"/>
      <c r="AA52" s="4"/>
    </row>
    <row r="53" spans="1:27" s="1" customFormat="1" ht="39.75" customHeight="1" thickBot="1">
      <c r="A53" s="2"/>
      <c r="B53" s="50" t="s">
        <v>62</v>
      </c>
      <c r="C53" s="4"/>
      <c r="D53" s="4"/>
      <c r="E53" s="4"/>
      <c r="F53" s="4"/>
      <c r="G53" s="4"/>
      <c r="H53" s="4"/>
      <c r="I53" s="4"/>
      <c r="J53" s="4"/>
      <c r="K53" s="26"/>
      <c r="L53" s="4"/>
      <c r="M53" s="4"/>
      <c r="N53" s="4"/>
      <c r="O53" s="4"/>
      <c r="P53" s="374" t="s">
        <v>3</v>
      </c>
      <c r="Q53" s="364"/>
      <c r="R53" s="364"/>
      <c r="S53" s="364"/>
      <c r="T53" s="364"/>
      <c r="U53" s="375"/>
      <c r="V53" s="363" t="s">
        <v>55</v>
      </c>
      <c r="W53" s="364"/>
      <c r="X53" s="364"/>
      <c r="Y53" s="364"/>
      <c r="Z53" s="338" t="s">
        <v>48</v>
      </c>
      <c r="AA53" s="355"/>
    </row>
    <row r="54" spans="2:27" s="2" customFormat="1" ht="39.75" customHeight="1" thickBot="1">
      <c r="B54" s="32"/>
      <c r="C54" s="33"/>
      <c r="D54" s="33"/>
      <c r="E54" s="33"/>
      <c r="F54" s="33"/>
      <c r="G54" s="33"/>
      <c r="H54" s="33"/>
      <c r="I54" s="33"/>
      <c r="J54" s="33"/>
      <c r="K54" s="12"/>
      <c r="L54" s="33"/>
      <c r="M54" s="33"/>
      <c r="N54" s="33"/>
      <c r="O54" s="33"/>
      <c r="P54" s="376"/>
      <c r="Q54" s="377"/>
      <c r="R54" s="377"/>
      <c r="S54" s="377"/>
      <c r="T54" s="377"/>
      <c r="U54" s="378"/>
      <c r="V54" s="365"/>
      <c r="W54" s="284"/>
      <c r="X54" s="284"/>
      <c r="Y54" s="284"/>
      <c r="Z54" s="269"/>
      <c r="AA54" s="356"/>
    </row>
    <row r="55" spans="2:27" s="2" customFormat="1" ht="39.75" customHeight="1" thickBot="1">
      <c r="B55" s="286" t="s">
        <v>6</v>
      </c>
      <c r="C55" s="395" t="s">
        <v>7</v>
      </c>
      <c r="D55" s="290" t="s">
        <v>8</v>
      </c>
      <c r="E55" s="290" t="s">
        <v>9</v>
      </c>
      <c r="F55" s="291" t="s">
        <v>10</v>
      </c>
      <c r="G55" s="395" t="s">
        <v>11</v>
      </c>
      <c r="H55" s="290" t="s">
        <v>63</v>
      </c>
      <c r="I55" s="399" t="s">
        <v>12</v>
      </c>
      <c r="J55" s="291" t="s">
        <v>13</v>
      </c>
      <c r="K55" s="279" t="s">
        <v>128</v>
      </c>
      <c r="L55" s="286" t="s">
        <v>14</v>
      </c>
      <c r="M55" s="286" t="s">
        <v>15</v>
      </c>
      <c r="N55" s="395" t="s">
        <v>16</v>
      </c>
      <c r="O55" s="291" t="s">
        <v>17</v>
      </c>
      <c r="P55" s="402" t="s">
        <v>18</v>
      </c>
      <c r="Q55" s="407" t="s">
        <v>19</v>
      </c>
      <c r="R55" s="401" t="s">
        <v>20</v>
      </c>
      <c r="S55" s="407" t="s">
        <v>21</v>
      </c>
      <c r="T55" s="401" t="s">
        <v>22</v>
      </c>
      <c r="U55" s="401"/>
      <c r="V55" s="273" t="s">
        <v>23</v>
      </c>
      <c r="W55" s="273"/>
      <c r="X55" s="273" t="s">
        <v>24</v>
      </c>
      <c r="Y55" s="273"/>
      <c r="Z55" s="269"/>
      <c r="AA55" s="356"/>
    </row>
    <row r="56" spans="2:27" s="2" customFormat="1" ht="13.5" thickBot="1">
      <c r="B56" s="287"/>
      <c r="C56" s="396"/>
      <c r="D56" s="273"/>
      <c r="E56" s="273"/>
      <c r="F56" s="292"/>
      <c r="G56" s="397"/>
      <c r="H56" s="311"/>
      <c r="I56" s="400"/>
      <c r="J56" s="398"/>
      <c r="K56" s="280"/>
      <c r="L56" s="287"/>
      <c r="M56" s="287"/>
      <c r="N56" s="396"/>
      <c r="O56" s="292"/>
      <c r="P56" s="403"/>
      <c r="Q56" s="275"/>
      <c r="R56" s="273"/>
      <c r="S56" s="275"/>
      <c r="T56" s="275" t="s">
        <v>25</v>
      </c>
      <c r="U56" s="273" t="s">
        <v>26</v>
      </c>
      <c r="V56" s="273"/>
      <c r="W56" s="273"/>
      <c r="X56" s="273"/>
      <c r="Y56" s="273"/>
      <c r="Z56" s="269"/>
      <c r="AA56" s="356"/>
    </row>
    <row r="57" spans="2:27" s="2" customFormat="1" ht="39.75" customHeight="1" thickBot="1">
      <c r="B57" s="394"/>
      <c r="C57" s="397"/>
      <c r="D57" s="311"/>
      <c r="E57" s="311"/>
      <c r="F57" s="398"/>
      <c r="G57" s="108" t="s">
        <v>27</v>
      </c>
      <c r="H57" s="109" t="s">
        <v>94</v>
      </c>
      <c r="I57" s="109" t="s">
        <v>29</v>
      </c>
      <c r="J57" s="110" t="s">
        <v>30</v>
      </c>
      <c r="K57" s="405"/>
      <c r="L57" s="394"/>
      <c r="M57" s="394"/>
      <c r="N57" s="397"/>
      <c r="O57" s="398"/>
      <c r="P57" s="404"/>
      <c r="Q57" s="400"/>
      <c r="R57" s="311"/>
      <c r="S57" s="400"/>
      <c r="T57" s="400"/>
      <c r="U57" s="311"/>
      <c r="V57" s="311"/>
      <c r="W57" s="311"/>
      <c r="X57" s="311"/>
      <c r="Y57" s="311"/>
      <c r="Z57" s="339" t="s">
        <v>49</v>
      </c>
      <c r="AA57" s="357"/>
    </row>
    <row r="58" spans="1:27" s="82" customFormat="1" ht="39.75" customHeight="1">
      <c r="A58" s="2"/>
      <c r="B58" s="200" t="s">
        <v>252</v>
      </c>
      <c r="C58" s="13">
        <v>2023</v>
      </c>
      <c r="D58" s="83"/>
      <c r="E58" s="13" t="s">
        <v>32</v>
      </c>
      <c r="F58" s="71"/>
      <c r="G58" s="13" t="s">
        <v>32</v>
      </c>
      <c r="H58" s="13" t="s">
        <v>217</v>
      </c>
      <c r="I58" s="13" t="s">
        <v>35</v>
      </c>
      <c r="J58" s="13" t="s">
        <v>70</v>
      </c>
      <c r="K58" s="83" t="s">
        <v>218</v>
      </c>
      <c r="L58" s="13">
        <v>1</v>
      </c>
      <c r="M58" s="83" t="s">
        <v>219</v>
      </c>
      <c r="N58" s="13" t="s">
        <v>69</v>
      </c>
      <c r="O58" s="13" t="s">
        <v>32</v>
      </c>
      <c r="P58" s="157">
        <v>21985</v>
      </c>
      <c r="Q58" s="157">
        <v>21985</v>
      </c>
      <c r="R58" s="157"/>
      <c r="S58" s="158">
        <v>43970</v>
      </c>
      <c r="T58" s="158"/>
      <c r="U58" s="13"/>
      <c r="V58" s="271">
        <v>237377</v>
      </c>
      <c r="W58" s="271"/>
      <c r="X58" s="271" t="s">
        <v>37</v>
      </c>
      <c r="Y58" s="271"/>
      <c r="Z58" s="271"/>
      <c r="AA58" s="271"/>
    </row>
    <row r="59" spans="1:27" s="82" customFormat="1" ht="39.75" customHeight="1">
      <c r="A59" s="2"/>
      <c r="B59" s="145" t="s">
        <v>253</v>
      </c>
      <c r="C59" s="13">
        <v>2023</v>
      </c>
      <c r="D59" s="83"/>
      <c r="E59" s="13" t="s">
        <v>32</v>
      </c>
      <c r="F59" s="71"/>
      <c r="G59" s="71" t="s">
        <v>33</v>
      </c>
      <c r="H59" s="13" t="s">
        <v>56</v>
      </c>
      <c r="I59" s="13" t="s">
        <v>35</v>
      </c>
      <c r="J59" s="13" t="s">
        <v>220</v>
      </c>
      <c r="K59" s="83" t="s">
        <v>221</v>
      </c>
      <c r="L59" s="13">
        <v>1</v>
      </c>
      <c r="M59" s="83" t="s">
        <v>222</v>
      </c>
      <c r="N59" s="13" t="s">
        <v>93</v>
      </c>
      <c r="O59" s="13" t="s">
        <v>33</v>
      </c>
      <c r="P59" s="157">
        <v>170000</v>
      </c>
      <c r="Q59" s="157">
        <v>170000</v>
      </c>
      <c r="R59" s="157"/>
      <c r="S59" s="158">
        <v>340000</v>
      </c>
      <c r="T59" s="158"/>
      <c r="U59" s="13"/>
      <c r="V59" s="271">
        <v>237377</v>
      </c>
      <c r="W59" s="271"/>
      <c r="X59" s="271" t="s">
        <v>37</v>
      </c>
      <c r="Y59" s="271"/>
      <c r="Z59" s="271"/>
      <c r="AA59" s="271"/>
    </row>
    <row r="60" spans="1:27" s="82" customFormat="1" ht="39.75" customHeight="1">
      <c r="A60" s="2"/>
      <c r="B60" s="145" t="s">
        <v>254</v>
      </c>
      <c r="C60" s="13">
        <v>2023</v>
      </c>
      <c r="D60" s="83"/>
      <c r="E60" s="13" t="s">
        <v>32</v>
      </c>
      <c r="F60" s="71"/>
      <c r="G60" s="13" t="s">
        <v>32</v>
      </c>
      <c r="H60" s="13" t="s">
        <v>56</v>
      </c>
      <c r="I60" s="13" t="s">
        <v>35</v>
      </c>
      <c r="J60" s="13" t="s">
        <v>223</v>
      </c>
      <c r="K60" s="83" t="s">
        <v>224</v>
      </c>
      <c r="L60" s="13">
        <v>1</v>
      </c>
      <c r="M60" s="83" t="s">
        <v>222</v>
      </c>
      <c r="N60" s="13" t="s">
        <v>93</v>
      </c>
      <c r="O60" s="13" t="s">
        <v>33</v>
      </c>
      <c r="P60" s="157">
        <v>32900</v>
      </c>
      <c r="Q60" s="157">
        <v>32900</v>
      </c>
      <c r="R60" s="157"/>
      <c r="S60" s="158">
        <v>65800</v>
      </c>
      <c r="T60" s="158"/>
      <c r="U60" s="13"/>
      <c r="V60" s="271">
        <v>237377</v>
      </c>
      <c r="W60" s="271"/>
      <c r="X60" s="271" t="s">
        <v>37</v>
      </c>
      <c r="Y60" s="271"/>
      <c r="Z60" s="271"/>
      <c r="AA60" s="271"/>
    </row>
    <row r="61" spans="1:27" s="82" customFormat="1" ht="39.75" customHeight="1">
      <c r="A61" s="2"/>
      <c r="B61" s="13" t="s">
        <v>251</v>
      </c>
      <c r="C61" s="71">
        <v>2023</v>
      </c>
      <c r="D61" s="13"/>
      <c r="E61" s="71" t="s">
        <v>32</v>
      </c>
      <c r="F61" s="71"/>
      <c r="G61" s="71" t="s">
        <v>32</v>
      </c>
      <c r="H61" s="13" t="s">
        <v>38</v>
      </c>
      <c r="I61" s="13" t="s">
        <v>44</v>
      </c>
      <c r="J61" s="13" t="s">
        <v>135</v>
      </c>
      <c r="K61" s="14" t="s">
        <v>136</v>
      </c>
      <c r="L61" s="13">
        <v>1</v>
      </c>
      <c r="M61" s="83" t="s">
        <v>134</v>
      </c>
      <c r="N61" s="13" t="s">
        <v>137</v>
      </c>
      <c r="O61" s="13" t="s">
        <v>32</v>
      </c>
      <c r="P61" s="157">
        <v>150000</v>
      </c>
      <c r="Q61" s="159">
        <v>150000</v>
      </c>
      <c r="R61" s="159">
        <v>100000</v>
      </c>
      <c r="S61" s="159"/>
      <c r="T61" s="158"/>
      <c r="U61" s="71"/>
      <c r="V61" s="271" t="s">
        <v>108</v>
      </c>
      <c r="W61" s="271"/>
      <c r="X61" s="271" t="s">
        <v>37</v>
      </c>
      <c r="Y61" s="271"/>
      <c r="Z61" s="271"/>
      <c r="AA61" s="271"/>
    </row>
    <row r="62" spans="1:27" s="82" customFormat="1" ht="39.75" customHeight="1">
      <c r="A62" s="2"/>
      <c r="B62" s="145" t="s">
        <v>255</v>
      </c>
      <c r="C62" s="13">
        <v>2023</v>
      </c>
      <c r="D62" s="83"/>
      <c r="E62" s="13" t="s">
        <v>32</v>
      </c>
      <c r="F62" s="71"/>
      <c r="G62" s="13" t="s">
        <v>32</v>
      </c>
      <c r="H62" s="13" t="s">
        <v>56</v>
      </c>
      <c r="I62" s="13" t="s">
        <v>35</v>
      </c>
      <c r="J62" s="13" t="s">
        <v>225</v>
      </c>
      <c r="K62" s="83" t="s">
        <v>226</v>
      </c>
      <c r="L62" s="13">
        <v>1</v>
      </c>
      <c r="M62" s="83" t="s">
        <v>222</v>
      </c>
      <c r="N62" s="13" t="s">
        <v>200</v>
      </c>
      <c r="O62" s="13" t="s">
        <v>32</v>
      </c>
      <c r="P62" s="157">
        <v>200000</v>
      </c>
      <c r="Q62" s="157">
        <v>200000</v>
      </c>
      <c r="R62" s="157"/>
      <c r="S62" s="158">
        <v>400000</v>
      </c>
      <c r="T62" s="158"/>
      <c r="U62" s="13"/>
      <c r="V62" s="271">
        <v>237377</v>
      </c>
      <c r="W62" s="271"/>
      <c r="X62" s="271" t="s">
        <v>37</v>
      </c>
      <c r="Y62" s="271"/>
      <c r="Z62" s="271"/>
      <c r="AA62" s="271"/>
    </row>
    <row r="63" spans="1:27" s="82" customFormat="1" ht="39.75" customHeight="1">
      <c r="A63" s="2"/>
      <c r="B63" s="145" t="s">
        <v>256</v>
      </c>
      <c r="C63" s="71">
        <v>2023</v>
      </c>
      <c r="D63" s="80"/>
      <c r="E63" s="71" t="s">
        <v>32</v>
      </c>
      <c r="F63" s="71" t="s">
        <v>33</v>
      </c>
      <c r="G63" s="71" t="s">
        <v>33</v>
      </c>
      <c r="H63" s="71"/>
      <c r="I63" s="13" t="s">
        <v>35</v>
      </c>
      <c r="J63" s="13" t="s">
        <v>235</v>
      </c>
      <c r="K63" s="83" t="s">
        <v>236</v>
      </c>
      <c r="L63" s="13">
        <v>1</v>
      </c>
      <c r="M63" s="83" t="s">
        <v>231</v>
      </c>
      <c r="N63" s="71" t="s">
        <v>72</v>
      </c>
      <c r="O63" s="13" t="s">
        <v>32</v>
      </c>
      <c r="P63" s="158">
        <v>85000</v>
      </c>
      <c r="Q63" s="158"/>
      <c r="R63" s="158"/>
      <c r="S63" s="158">
        <v>85000</v>
      </c>
      <c r="T63" s="158"/>
      <c r="U63" s="13">
        <v>7</v>
      </c>
      <c r="V63" s="271">
        <v>237377</v>
      </c>
      <c r="W63" s="271"/>
      <c r="X63" s="271" t="s">
        <v>34</v>
      </c>
      <c r="Y63" s="271"/>
      <c r="Z63" s="271"/>
      <c r="AA63" s="271"/>
    </row>
    <row r="64" spans="1:27" s="82" customFormat="1" ht="39.75" customHeight="1">
      <c r="A64" s="2"/>
      <c r="B64" s="145" t="s">
        <v>257</v>
      </c>
      <c r="C64" s="71">
        <v>2023</v>
      </c>
      <c r="D64" s="80"/>
      <c r="E64" s="71" t="s">
        <v>32</v>
      </c>
      <c r="F64" s="71" t="s">
        <v>33</v>
      </c>
      <c r="G64" s="71" t="s">
        <v>33</v>
      </c>
      <c r="H64" s="71"/>
      <c r="I64" s="13" t="s">
        <v>35</v>
      </c>
      <c r="J64" s="13" t="s">
        <v>235</v>
      </c>
      <c r="K64" s="83" t="s">
        <v>237</v>
      </c>
      <c r="L64" s="13">
        <v>1</v>
      </c>
      <c r="M64" s="83" t="s">
        <v>231</v>
      </c>
      <c r="N64" s="71" t="s">
        <v>72</v>
      </c>
      <c r="O64" s="13" t="s">
        <v>32</v>
      </c>
      <c r="P64" s="158">
        <v>60000</v>
      </c>
      <c r="Q64" s="158"/>
      <c r="R64" s="158"/>
      <c r="S64" s="158">
        <v>60000</v>
      </c>
      <c r="T64" s="158"/>
      <c r="U64" s="13">
        <v>7</v>
      </c>
      <c r="V64" s="271">
        <v>237377</v>
      </c>
      <c r="W64" s="271"/>
      <c r="X64" s="271" t="s">
        <v>34</v>
      </c>
      <c r="Y64" s="271"/>
      <c r="Z64" s="271"/>
      <c r="AA64" s="271"/>
    </row>
    <row r="65" spans="1:27" s="82" customFormat="1" ht="39.75" customHeight="1">
      <c r="A65" s="2"/>
      <c r="B65" s="145" t="s">
        <v>258</v>
      </c>
      <c r="C65" s="71">
        <v>2023</v>
      </c>
      <c r="D65" s="13"/>
      <c r="E65" s="71" t="s">
        <v>32</v>
      </c>
      <c r="F65" s="71" t="s">
        <v>32</v>
      </c>
      <c r="G65" s="71" t="s">
        <v>32</v>
      </c>
      <c r="H65" s="13" t="s">
        <v>38</v>
      </c>
      <c r="I65" s="13" t="s">
        <v>35</v>
      </c>
      <c r="J65" s="13" t="s">
        <v>67</v>
      </c>
      <c r="K65" s="14" t="s">
        <v>68</v>
      </c>
      <c r="L65" s="13">
        <v>1</v>
      </c>
      <c r="M65" s="83" t="s">
        <v>231</v>
      </c>
      <c r="N65" s="13" t="s">
        <v>238</v>
      </c>
      <c r="O65" s="13" t="s">
        <v>33</v>
      </c>
      <c r="P65" s="157">
        <v>105000</v>
      </c>
      <c r="Q65" s="159">
        <v>105000</v>
      </c>
      <c r="R65" s="159"/>
      <c r="S65" s="159">
        <v>210000</v>
      </c>
      <c r="T65" s="158"/>
      <c r="U65" s="71">
        <v>7</v>
      </c>
      <c r="V65" s="271">
        <v>237377</v>
      </c>
      <c r="W65" s="271"/>
      <c r="X65" s="271" t="s">
        <v>34</v>
      </c>
      <c r="Y65" s="271"/>
      <c r="Z65" s="271"/>
      <c r="AA65" s="271"/>
    </row>
    <row r="66" spans="1:27" s="82" customFormat="1" ht="39.75" customHeight="1">
      <c r="A66" s="2"/>
      <c r="B66" s="145" t="s">
        <v>259</v>
      </c>
      <c r="C66" s="71">
        <v>2023</v>
      </c>
      <c r="D66" s="80"/>
      <c r="E66" s="71" t="s">
        <v>32</v>
      </c>
      <c r="F66" s="71" t="s">
        <v>32</v>
      </c>
      <c r="G66" s="71" t="s">
        <v>32</v>
      </c>
      <c r="H66" s="13" t="s">
        <v>38</v>
      </c>
      <c r="I66" s="13" t="s">
        <v>35</v>
      </c>
      <c r="J66" s="13" t="s">
        <v>290</v>
      </c>
      <c r="K66" s="83" t="s">
        <v>239</v>
      </c>
      <c r="L66" s="13">
        <v>1</v>
      </c>
      <c r="M66" s="83" t="s">
        <v>240</v>
      </c>
      <c r="N66" s="71" t="s">
        <v>238</v>
      </c>
      <c r="O66" s="13" t="s">
        <v>32</v>
      </c>
      <c r="P66" s="158">
        <v>30500</v>
      </c>
      <c r="Q66" s="158">
        <v>30500</v>
      </c>
      <c r="R66" s="158"/>
      <c r="S66" s="158">
        <v>61000</v>
      </c>
      <c r="T66" s="158"/>
      <c r="U66" s="13"/>
      <c r="V66" s="271">
        <v>237377</v>
      </c>
      <c r="W66" s="271"/>
      <c r="X66" s="271" t="s">
        <v>34</v>
      </c>
      <c r="Y66" s="271"/>
      <c r="Z66" s="271"/>
      <c r="AA66" s="271"/>
    </row>
    <row r="67" spans="1:27" s="82" customFormat="1" ht="39.75" customHeight="1">
      <c r="A67" s="2"/>
      <c r="B67" s="145" t="s">
        <v>260</v>
      </c>
      <c r="C67" s="132">
        <v>2023</v>
      </c>
      <c r="D67" s="67"/>
      <c r="E67" s="132" t="s">
        <v>32</v>
      </c>
      <c r="F67" s="132" t="s">
        <v>32</v>
      </c>
      <c r="G67" s="132" t="s">
        <v>32</v>
      </c>
      <c r="H67" s="67" t="s">
        <v>56</v>
      </c>
      <c r="I67" s="67" t="s">
        <v>35</v>
      </c>
      <c r="J67" s="67" t="s">
        <v>242</v>
      </c>
      <c r="K67" s="68" t="s">
        <v>243</v>
      </c>
      <c r="L67" s="67">
        <v>1</v>
      </c>
      <c r="M67" s="201" t="s">
        <v>244</v>
      </c>
      <c r="N67" s="132" t="s">
        <v>245</v>
      </c>
      <c r="O67" s="67" t="s">
        <v>32</v>
      </c>
      <c r="P67" s="202">
        <v>120000</v>
      </c>
      <c r="Q67" s="203">
        <v>120000</v>
      </c>
      <c r="R67" s="203">
        <v>120000</v>
      </c>
      <c r="S67" s="203">
        <v>360000</v>
      </c>
      <c r="T67" s="204"/>
      <c r="U67" s="132"/>
      <c r="V67" s="272">
        <v>237377</v>
      </c>
      <c r="W67" s="272"/>
      <c r="X67" s="272" t="s">
        <v>34</v>
      </c>
      <c r="Y67" s="272"/>
      <c r="Z67" s="272"/>
      <c r="AA67" s="272"/>
    </row>
    <row r="68" spans="1:27" s="82" customFormat="1" ht="36" customHeight="1">
      <c r="A68" s="2"/>
      <c r="B68" s="67" t="s">
        <v>503</v>
      </c>
      <c r="C68" s="67">
        <v>2023</v>
      </c>
      <c r="D68" s="67" t="s">
        <v>499</v>
      </c>
      <c r="E68" s="67" t="s">
        <v>32</v>
      </c>
      <c r="F68" s="132"/>
      <c r="G68" s="67" t="s">
        <v>32</v>
      </c>
      <c r="H68" s="67" t="s">
        <v>38</v>
      </c>
      <c r="I68" s="67" t="s">
        <v>35</v>
      </c>
      <c r="J68" s="67" t="s">
        <v>500</v>
      </c>
      <c r="K68" s="201" t="s">
        <v>501</v>
      </c>
      <c r="L68" s="67">
        <v>1</v>
      </c>
      <c r="M68" s="201" t="s">
        <v>502</v>
      </c>
      <c r="N68" s="67" t="s">
        <v>229</v>
      </c>
      <c r="O68" s="67" t="s">
        <v>33</v>
      </c>
      <c r="P68" s="202">
        <v>75000</v>
      </c>
      <c r="Q68" s="202"/>
      <c r="R68" s="202"/>
      <c r="S68" s="202">
        <v>75000</v>
      </c>
      <c r="T68" s="258"/>
      <c r="U68" s="67"/>
      <c r="V68" s="272">
        <v>237377</v>
      </c>
      <c r="W68" s="272"/>
      <c r="X68" s="272" t="s">
        <v>34</v>
      </c>
      <c r="Y68" s="272"/>
      <c r="Z68" s="272"/>
      <c r="AA68" s="272"/>
    </row>
    <row r="69" spans="2:27" s="259" customFormat="1" ht="39" customHeight="1">
      <c r="B69" s="13" t="s">
        <v>685</v>
      </c>
      <c r="C69" s="13">
        <v>2023</v>
      </c>
      <c r="D69" s="13"/>
      <c r="E69" s="71"/>
      <c r="F69" s="71"/>
      <c r="G69" s="13" t="s">
        <v>32</v>
      </c>
      <c r="H69" s="13" t="s">
        <v>56</v>
      </c>
      <c r="I69" s="13" t="s">
        <v>44</v>
      </c>
      <c r="J69" s="13" t="s">
        <v>500</v>
      </c>
      <c r="K69" s="14" t="s">
        <v>683</v>
      </c>
      <c r="L69" s="13" t="s">
        <v>684</v>
      </c>
      <c r="M69" s="83" t="s">
        <v>502</v>
      </c>
      <c r="N69" s="13" t="s">
        <v>93</v>
      </c>
      <c r="O69" s="13" t="s">
        <v>32</v>
      </c>
      <c r="P69" s="157">
        <v>21000</v>
      </c>
      <c r="Q69" s="157">
        <v>400000</v>
      </c>
      <c r="R69" s="157">
        <v>400000</v>
      </c>
      <c r="S69" s="157">
        <v>821000</v>
      </c>
      <c r="T69" s="71"/>
      <c r="U69" s="71"/>
      <c r="V69" s="271">
        <v>237377</v>
      </c>
      <c r="W69" s="271"/>
      <c r="X69" s="271" t="s">
        <v>34</v>
      </c>
      <c r="Y69" s="271"/>
      <c r="Z69" s="271"/>
      <c r="AA69" s="271"/>
    </row>
    <row r="70" spans="1:27" s="82" customFormat="1" ht="39.75" customHeight="1">
      <c r="A70" s="2"/>
      <c r="B70" s="105" t="s">
        <v>495</v>
      </c>
      <c r="C70" s="105">
        <v>2024</v>
      </c>
      <c r="D70" s="111"/>
      <c r="E70" s="105" t="s">
        <v>32</v>
      </c>
      <c r="F70" s="112"/>
      <c r="G70" s="105" t="s">
        <v>32</v>
      </c>
      <c r="H70" s="105" t="s">
        <v>38</v>
      </c>
      <c r="I70" s="105" t="s">
        <v>35</v>
      </c>
      <c r="J70" s="105" t="s">
        <v>80</v>
      </c>
      <c r="K70" s="111" t="s">
        <v>227</v>
      </c>
      <c r="L70" s="105">
        <v>1</v>
      </c>
      <c r="M70" s="111" t="s">
        <v>228</v>
      </c>
      <c r="N70" s="105" t="s">
        <v>229</v>
      </c>
      <c r="O70" s="105" t="s">
        <v>32</v>
      </c>
      <c r="P70" s="155"/>
      <c r="Q70" s="155">
        <v>150000</v>
      </c>
      <c r="R70" s="155">
        <v>50000</v>
      </c>
      <c r="S70" s="156">
        <v>200000</v>
      </c>
      <c r="T70" s="156"/>
      <c r="U70" s="105"/>
      <c r="V70" s="312">
        <v>237377</v>
      </c>
      <c r="W70" s="312"/>
      <c r="X70" s="312" t="s">
        <v>34</v>
      </c>
      <c r="Y70" s="312"/>
      <c r="Z70" s="312"/>
      <c r="AA70" s="312"/>
    </row>
    <row r="71" spans="1:27" s="82" customFormat="1" ht="39.75" customHeight="1">
      <c r="A71" s="2"/>
      <c r="B71" s="13" t="s">
        <v>496</v>
      </c>
      <c r="C71" s="13">
        <v>2024</v>
      </c>
      <c r="D71" s="83"/>
      <c r="E71" s="13" t="s">
        <v>32</v>
      </c>
      <c r="F71" s="71" t="s">
        <v>33</v>
      </c>
      <c r="G71" s="71" t="s">
        <v>33</v>
      </c>
      <c r="H71" s="13" t="s">
        <v>123</v>
      </c>
      <c r="I71" s="13" t="s">
        <v>35</v>
      </c>
      <c r="J71" s="13" t="s">
        <v>64</v>
      </c>
      <c r="K71" s="83" t="s">
        <v>230</v>
      </c>
      <c r="L71" s="13">
        <v>1</v>
      </c>
      <c r="M71" s="83" t="s">
        <v>231</v>
      </c>
      <c r="N71" s="13" t="s">
        <v>72</v>
      </c>
      <c r="O71" s="13" t="s">
        <v>32</v>
      </c>
      <c r="P71" s="157"/>
      <c r="Q71" s="157">
        <v>75000</v>
      </c>
      <c r="R71" s="157"/>
      <c r="S71" s="158">
        <v>75000</v>
      </c>
      <c r="T71" s="158">
        <v>35000</v>
      </c>
      <c r="U71" s="13">
        <v>7</v>
      </c>
      <c r="V71" s="271">
        <v>237377</v>
      </c>
      <c r="W71" s="271"/>
      <c r="X71" s="271" t="s">
        <v>34</v>
      </c>
      <c r="Y71" s="271"/>
      <c r="Z71" s="271"/>
      <c r="AA71" s="271"/>
    </row>
    <row r="72" spans="1:27" s="82" customFormat="1" ht="39.75" customHeight="1">
      <c r="A72" s="2"/>
      <c r="B72" s="13" t="s">
        <v>497</v>
      </c>
      <c r="C72" s="13">
        <v>2024</v>
      </c>
      <c r="D72" s="83"/>
      <c r="E72" s="13" t="s">
        <v>32</v>
      </c>
      <c r="F72" s="71" t="s">
        <v>33</v>
      </c>
      <c r="G72" s="71" t="s">
        <v>33</v>
      </c>
      <c r="H72" s="13"/>
      <c r="I72" s="13" t="s">
        <v>35</v>
      </c>
      <c r="J72" s="13" t="s">
        <v>64</v>
      </c>
      <c r="K72" s="83" t="s">
        <v>232</v>
      </c>
      <c r="L72" s="13">
        <v>1</v>
      </c>
      <c r="M72" s="83" t="s">
        <v>231</v>
      </c>
      <c r="N72" s="13" t="s">
        <v>72</v>
      </c>
      <c r="O72" s="13" t="s">
        <v>32</v>
      </c>
      <c r="P72" s="157"/>
      <c r="Q72" s="157">
        <v>80000</v>
      </c>
      <c r="R72" s="157"/>
      <c r="S72" s="158">
        <v>80000</v>
      </c>
      <c r="T72" s="158">
        <v>35000</v>
      </c>
      <c r="U72" s="13">
        <v>7</v>
      </c>
      <c r="V72" s="271">
        <v>237377</v>
      </c>
      <c r="W72" s="271"/>
      <c r="X72" s="271" t="s">
        <v>34</v>
      </c>
      <c r="Y72" s="271"/>
      <c r="Z72" s="271"/>
      <c r="AA72" s="271"/>
    </row>
    <row r="73" spans="1:27" s="82" customFormat="1" ht="39.75" customHeight="1">
      <c r="A73" s="2"/>
      <c r="B73" s="13" t="s">
        <v>498</v>
      </c>
      <c r="C73" s="71">
        <v>2024</v>
      </c>
      <c r="D73" s="80"/>
      <c r="E73" s="71" t="s">
        <v>32</v>
      </c>
      <c r="F73" s="71" t="s">
        <v>33</v>
      </c>
      <c r="G73" s="71" t="s">
        <v>33</v>
      </c>
      <c r="H73" s="71"/>
      <c r="I73" s="13" t="s">
        <v>35</v>
      </c>
      <c r="J73" s="13" t="s">
        <v>64</v>
      </c>
      <c r="K73" s="83" t="s">
        <v>233</v>
      </c>
      <c r="L73" s="13">
        <v>1</v>
      </c>
      <c r="M73" s="83" t="s">
        <v>231</v>
      </c>
      <c r="N73" s="71" t="s">
        <v>72</v>
      </c>
      <c r="O73" s="13" t="s">
        <v>32</v>
      </c>
      <c r="P73" s="158"/>
      <c r="Q73" s="158">
        <v>60000</v>
      </c>
      <c r="R73" s="157"/>
      <c r="S73" s="158">
        <v>60000</v>
      </c>
      <c r="T73" s="158"/>
      <c r="U73" s="13">
        <v>7</v>
      </c>
      <c r="V73" s="271">
        <v>237377</v>
      </c>
      <c r="W73" s="271"/>
      <c r="X73" s="271" t="s">
        <v>34</v>
      </c>
      <c r="Y73" s="271"/>
      <c r="Z73" s="271"/>
      <c r="AA73" s="271"/>
    </row>
    <row r="74" spans="1:27" s="82" customFormat="1" ht="39.75" customHeight="1">
      <c r="A74" s="2"/>
      <c r="B74" s="13" t="s">
        <v>261</v>
      </c>
      <c r="C74" s="71">
        <v>2024</v>
      </c>
      <c r="D74" s="80"/>
      <c r="E74" s="71" t="s">
        <v>32</v>
      </c>
      <c r="F74" s="71" t="s">
        <v>33</v>
      </c>
      <c r="G74" s="71" t="s">
        <v>33</v>
      </c>
      <c r="H74" s="71"/>
      <c r="I74" s="13" t="s">
        <v>35</v>
      </c>
      <c r="J74" s="13" t="s">
        <v>64</v>
      </c>
      <c r="K74" s="83" t="s">
        <v>234</v>
      </c>
      <c r="L74" s="13">
        <v>1</v>
      </c>
      <c r="M74" s="83" t="s">
        <v>231</v>
      </c>
      <c r="N74" s="71" t="s">
        <v>72</v>
      </c>
      <c r="O74" s="13" t="s">
        <v>32</v>
      </c>
      <c r="P74" s="158"/>
      <c r="Q74" s="158">
        <v>90000</v>
      </c>
      <c r="R74" s="157"/>
      <c r="S74" s="158">
        <v>90000</v>
      </c>
      <c r="T74" s="158">
        <v>35000</v>
      </c>
      <c r="U74" s="13">
        <v>7</v>
      </c>
      <c r="V74" s="271">
        <v>237377</v>
      </c>
      <c r="W74" s="271"/>
      <c r="X74" s="271" t="s">
        <v>34</v>
      </c>
      <c r="Y74" s="271"/>
      <c r="Z74" s="271"/>
      <c r="AA74" s="271"/>
    </row>
    <row r="75" spans="1:27" s="82" customFormat="1" ht="39.75" customHeight="1">
      <c r="A75" s="2"/>
      <c r="B75" s="13" t="s">
        <v>262</v>
      </c>
      <c r="C75" s="71">
        <v>2024</v>
      </c>
      <c r="D75" s="13"/>
      <c r="E75" s="71" t="s">
        <v>32</v>
      </c>
      <c r="F75" s="71" t="s">
        <v>32</v>
      </c>
      <c r="G75" s="71" t="s">
        <v>32</v>
      </c>
      <c r="H75" s="13" t="s">
        <v>102</v>
      </c>
      <c r="I75" s="13" t="s">
        <v>35</v>
      </c>
      <c r="J75" s="13" t="s">
        <v>109</v>
      </c>
      <c r="K75" s="14" t="s">
        <v>110</v>
      </c>
      <c r="L75" s="13">
        <v>1</v>
      </c>
      <c r="M75" s="83" t="s">
        <v>241</v>
      </c>
      <c r="N75" s="71" t="s">
        <v>238</v>
      </c>
      <c r="O75" s="13" t="s">
        <v>33</v>
      </c>
      <c r="P75" s="157"/>
      <c r="Q75" s="159">
        <v>140300</v>
      </c>
      <c r="R75" s="159">
        <v>67100</v>
      </c>
      <c r="S75" s="159">
        <f>+P75+Q75+R75</f>
        <v>207400</v>
      </c>
      <c r="T75" s="158"/>
      <c r="U75" s="71"/>
      <c r="V75" s="271">
        <v>237377</v>
      </c>
      <c r="W75" s="271"/>
      <c r="X75" s="271" t="s">
        <v>34</v>
      </c>
      <c r="Y75" s="271"/>
      <c r="Z75" s="271"/>
      <c r="AA75" s="271"/>
    </row>
    <row r="76" spans="2:27" s="82" customFormat="1" ht="12.75">
      <c r="B76" s="32"/>
      <c r="C76" s="33"/>
      <c r="D76" s="32"/>
      <c r="E76" s="33"/>
      <c r="F76" s="33"/>
      <c r="G76" s="33"/>
      <c r="H76" s="32"/>
      <c r="I76" s="32"/>
      <c r="J76" s="32"/>
      <c r="K76" s="34"/>
      <c r="L76" s="32"/>
      <c r="M76" s="128"/>
      <c r="N76" s="33"/>
      <c r="O76" s="32"/>
      <c r="P76" s="118"/>
      <c r="Q76" s="118"/>
      <c r="R76" s="118"/>
      <c r="S76" s="118"/>
      <c r="T76" s="118"/>
      <c r="U76" s="33"/>
      <c r="V76" s="33"/>
      <c r="W76" s="33"/>
      <c r="X76" s="33"/>
      <c r="Y76" s="33"/>
      <c r="Z76" s="33"/>
      <c r="AA76" s="33"/>
    </row>
    <row r="77" spans="1:27" s="1" customFormat="1" ht="13.5" thickBot="1">
      <c r="A77" s="2"/>
      <c r="B77" s="5"/>
      <c r="C77" s="5"/>
      <c r="D77" s="5"/>
      <c r="F77" s="4"/>
      <c r="G77" s="5"/>
      <c r="H77" s="5"/>
      <c r="I77" s="5"/>
      <c r="J77" s="5"/>
      <c r="K77" s="7"/>
      <c r="L77" s="5"/>
      <c r="M77" s="5"/>
      <c r="N77" s="5"/>
      <c r="O77" s="4"/>
      <c r="P77" s="40"/>
      <c r="Q77" s="40"/>
      <c r="R77" s="40"/>
      <c r="S77" s="9"/>
      <c r="T77" s="4"/>
      <c r="U77" s="4"/>
      <c r="V77" s="41"/>
      <c r="W77" s="4"/>
      <c r="X77" s="4"/>
      <c r="Y77" s="4"/>
      <c r="Z77" s="4"/>
      <c r="AA77" s="4"/>
    </row>
    <row r="78" spans="1:27" s="1" customFormat="1" ht="39.75" customHeight="1" thickBot="1">
      <c r="A78" s="2"/>
      <c r="B78" s="50" t="s">
        <v>553</v>
      </c>
      <c r="C78" s="4"/>
      <c r="D78" s="4"/>
      <c r="E78" s="4"/>
      <c r="F78" s="4"/>
      <c r="G78" s="4"/>
      <c r="H78" s="4"/>
      <c r="I78" s="4"/>
      <c r="J78" s="4"/>
      <c r="K78" s="26"/>
      <c r="L78" s="4"/>
      <c r="M78" s="4"/>
      <c r="N78" s="4"/>
      <c r="O78" s="4"/>
      <c r="P78" s="374" t="s">
        <v>3</v>
      </c>
      <c r="Q78" s="364"/>
      <c r="R78" s="364"/>
      <c r="S78" s="364"/>
      <c r="T78" s="364"/>
      <c r="U78" s="375"/>
      <c r="V78" s="363" t="s">
        <v>55</v>
      </c>
      <c r="W78" s="364"/>
      <c r="X78" s="364"/>
      <c r="Y78" s="364"/>
      <c r="Z78" s="338" t="s">
        <v>48</v>
      </c>
      <c r="AA78" s="355"/>
    </row>
    <row r="79" spans="2:27" s="2" customFormat="1" ht="39.75" customHeight="1" thickBot="1">
      <c r="B79" s="32"/>
      <c r="C79" s="33"/>
      <c r="D79" s="33"/>
      <c r="E79" s="33"/>
      <c r="F79" s="33"/>
      <c r="G79" s="33"/>
      <c r="H79" s="33"/>
      <c r="I79" s="33"/>
      <c r="J79" s="33"/>
      <c r="K79" s="12"/>
      <c r="L79" s="33"/>
      <c r="M79" s="33"/>
      <c r="N79" s="33"/>
      <c r="O79" s="33"/>
      <c r="P79" s="376"/>
      <c r="Q79" s="377"/>
      <c r="R79" s="377"/>
      <c r="S79" s="377"/>
      <c r="T79" s="377"/>
      <c r="U79" s="378"/>
      <c r="V79" s="365"/>
      <c r="W79" s="284"/>
      <c r="X79" s="284"/>
      <c r="Y79" s="284"/>
      <c r="Z79" s="269"/>
      <c r="AA79" s="356"/>
    </row>
    <row r="80" spans="2:27" s="2" customFormat="1" ht="39.75" customHeight="1" thickBot="1">
      <c r="B80" s="286" t="s">
        <v>6</v>
      </c>
      <c r="C80" s="395" t="s">
        <v>7</v>
      </c>
      <c r="D80" s="290" t="s">
        <v>8</v>
      </c>
      <c r="E80" s="290" t="s">
        <v>9</v>
      </c>
      <c r="F80" s="291" t="s">
        <v>10</v>
      </c>
      <c r="G80" s="395" t="s">
        <v>11</v>
      </c>
      <c r="H80" s="290" t="s">
        <v>63</v>
      </c>
      <c r="I80" s="399" t="s">
        <v>12</v>
      </c>
      <c r="J80" s="291" t="s">
        <v>13</v>
      </c>
      <c r="K80" s="279" t="s">
        <v>128</v>
      </c>
      <c r="L80" s="286" t="s">
        <v>14</v>
      </c>
      <c r="M80" s="286" t="s">
        <v>15</v>
      </c>
      <c r="N80" s="395" t="s">
        <v>16</v>
      </c>
      <c r="O80" s="291" t="s">
        <v>17</v>
      </c>
      <c r="P80" s="458" t="s">
        <v>18</v>
      </c>
      <c r="Q80" s="407" t="s">
        <v>19</v>
      </c>
      <c r="R80" s="401" t="s">
        <v>20</v>
      </c>
      <c r="S80" s="407" t="s">
        <v>21</v>
      </c>
      <c r="T80" s="401" t="s">
        <v>22</v>
      </c>
      <c r="U80" s="401"/>
      <c r="V80" s="273" t="s">
        <v>23</v>
      </c>
      <c r="W80" s="273"/>
      <c r="X80" s="273" t="s">
        <v>24</v>
      </c>
      <c r="Y80" s="273"/>
      <c r="Z80" s="269"/>
      <c r="AA80" s="356"/>
    </row>
    <row r="81" spans="2:27" s="2" customFormat="1" ht="13.5" thickBot="1">
      <c r="B81" s="287"/>
      <c r="C81" s="396"/>
      <c r="D81" s="273"/>
      <c r="E81" s="273"/>
      <c r="F81" s="292"/>
      <c r="G81" s="397"/>
      <c r="H81" s="311"/>
      <c r="I81" s="400"/>
      <c r="J81" s="398"/>
      <c r="K81" s="280"/>
      <c r="L81" s="287"/>
      <c r="M81" s="287"/>
      <c r="N81" s="396"/>
      <c r="O81" s="292"/>
      <c r="P81" s="459"/>
      <c r="Q81" s="275"/>
      <c r="R81" s="273"/>
      <c r="S81" s="275"/>
      <c r="T81" s="275" t="s">
        <v>25</v>
      </c>
      <c r="U81" s="273" t="s">
        <v>26</v>
      </c>
      <c r="V81" s="273"/>
      <c r="W81" s="273"/>
      <c r="X81" s="273"/>
      <c r="Y81" s="273"/>
      <c r="Z81" s="269"/>
      <c r="AA81" s="356"/>
    </row>
    <row r="82" spans="2:27" s="2" customFormat="1" ht="39.75" customHeight="1" thickBot="1">
      <c r="B82" s="394"/>
      <c r="C82" s="397"/>
      <c r="D82" s="311"/>
      <c r="E82" s="311"/>
      <c r="F82" s="398"/>
      <c r="G82" s="108" t="s">
        <v>27</v>
      </c>
      <c r="H82" s="109" t="s">
        <v>94</v>
      </c>
      <c r="I82" s="109" t="s">
        <v>29</v>
      </c>
      <c r="J82" s="110" t="s">
        <v>30</v>
      </c>
      <c r="K82" s="405"/>
      <c r="L82" s="394"/>
      <c r="M82" s="394"/>
      <c r="N82" s="397"/>
      <c r="O82" s="398"/>
      <c r="P82" s="460"/>
      <c r="Q82" s="400"/>
      <c r="R82" s="311"/>
      <c r="S82" s="400"/>
      <c r="T82" s="400"/>
      <c r="U82" s="311"/>
      <c r="V82" s="311"/>
      <c r="W82" s="311"/>
      <c r="X82" s="311"/>
      <c r="Y82" s="311"/>
      <c r="Z82" s="339" t="s">
        <v>49</v>
      </c>
      <c r="AA82" s="357"/>
    </row>
    <row r="83" spans="2:27" s="1" customFormat="1" ht="39">
      <c r="B83" s="205" t="s">
        <v>564</v>
      </c>
      <c r="C83" s="205">
        <v>2023</v>
      </c>
      <c r="D83" s="205"/>
      <c r="E83" s="206" t="s">
        <v>32</v>
      </c>
      <c r="F83" s="206" t="s">
        <v>32</v>
      </c>
      <c r="G83" s="205" t="s">
        <v>52</v>
      </c>
      <c r="H83" s="205" t="s">
        <v>569</v>
      </c>
      <c r="I83" s="205" t="s">
        <v>44</v>
      </c>
      <c r="J83" s="205" t="s">
        <v>555</v>
      </c>
      <c r="K83" s="207" t="s">
        <v>688</v>
      </c>
      <c r="L83" s="205">
        <v>1</v>
      </c>
      <c r="M83" s="205" t="s">
        <v>556</v>
      </c>
      <c r="N83" s="205" t="s">
        <v>557</v>
      </c>
      <c r="O83" s="208" t="s">
        <v>32</v>
      </c>
      <c r="P83" s="190">
        <v>761007.2</v>
      </c>
      <c r="Q83" s="190">
        <v>774273.92</v>
      </c>
      <c r="R83" s="190">
        <v>787030.72</v>
      </c>
      <c r="S83" s="190">
        <v>2322311.84</v>
      </c>
      <c r="T83" s="206"/>
      <c r="U83" s="206"/>
      <c r="V83" s="457">
        <v>237377</v>
      </c>
      <c r="W83" s="457"/>
      <c r="X83" s="457"/>
      <c r="Y83" s="457"/>
      <c r="Z83" s="457"/>
      <c r="AA83" s="457"/>
    </row>
    <row r="84" spans="2:27" s="1" customFormat="1" ht="52.5">
      <c r="B84" s="146" t="s">
        <v>565</v>
      </c>
      <c r="C84" s="146">
        <v>2023</v>
      </c>
      <c r="D84" s="146"/>
      <c r="E84" s="149" t="s">
        <v>32</v>
      </c>
      <c r="F84" s="149" t="s">
        <v>32</v>
      </c>
      <c r="G84" s="146" t="s">
        <v>33</v>
      </c>
      <c r="H84" s="146" t="s">
        <v>558</v>
      </c>
      <c r="I84" s="146" t="s">
        <v>44</v>
      </c>
      <c r="J84" s="146" t="s">
        <v>555</v>
      </c>
      <c r="K84" s="219" t="s">
        <v>689</v>
      </c>
      <c r="L84" s="146">
        <v>1</v>
      </c>
      <c r="M84" s="146" t="s">
        <v>556</v>
      </c>
      <c r="N84" s="146" t="s">
        <v>557</v>
      </c>
      <c r="O84" s="146" t="s">
        <v>32</v>
      </c>
      <c r="P84" s="159">
        <v>680568.8</v>
      </c>
      <c r="Q84" s="159">
        <v>671091.68</v>
      </c>
      <c r="R84" s="159">
        <v>692861.12</v>
      </c>
      <c r="S84" s="159">
        <v>2044521.6</v>
      </c>
      <c r="T84" s="149"/>
      <c r="U84" s="149"/>
      <c r="V84" s="266">
        <v>237377</v>
      </c>
      <c r="W84" s="266"/>
      <c r="X84" s="453" t="s">
        <v>559</v>
      </c>
      <c r="Y84" s="454"/>
      <c r="Z84" s="266"/>
      <c r="AA84" s="266"/>
    </row>
    <row r="85" spans="2:27" s="1" customFormat="1" ht="26.25">
      <c r="B85" s="146" t="s">
        <v>566</v>
      </c>
      <c r="C85" s="146">
        <v>2023</v>
      </c>
      <c r="D85" s="146"/>
      <c r="E85" s="146" t="s">
        <v>32</v>
      </c>
      <c r="F85" s="146" t="s">
        <v>32</v>
      </c>
      <c r="G85" s="146"/>
      <c r="H85" s="146" t="s">
        <v>558</v>
      </c>
      <c r="I85" s="146" t="s">
        <v>44</v>
      </c>
      <c r="J85" s="146" t="s">
        <v>555</v>
      </c>
      <c r="K85" s="219" t="s">
        <v>560</v>
      </c>
      <c r="L85" s="146">
        <v>1</v>
      </c>
      <c r="M85" s="146" t="s">
        <v>556</v>
      </c>
      <c r="N85" s="146" t="s">
        <v>557</v>
      </c>
      <c r="O85" s="146" t="s">
        <v>32</v>
      </c>
      <c r="P85" s="159">
        <v>328330.04</v>
      </c>
      <c r="Q85" s="159">
        <v>323657.6</v>
      </c>
      <c r="R85" s="159">
        <v>334211.36</v>
      </c>
      <c r="S85" s="159">
        <v>986199</v>
      </c>
      <c r="T85" s="149"/>
      <c r="U85" s="149"/>
      <c r="V85" s="266">
        <v>237377</v>
      </c>
      <c r="W85" s="266"/>
      <c r="X85" s="453" t="s">
        <v>559</v>
      </c>
      <c r="Y85" s="454"/>
      <c r="Z85" s="266"/>
      <c r="AA85" s="266"/>
    </row>
    <row r="86" spans="2:27" s="1" customFormat="1" ht="35.25" customHeight="1">
      <c r="B86" s="146" t="s">
        <v>567</v>
      </c>
      <c r="C86" s="146">
        <v>2023</v>
      </c>
      <c r="D86" s="146"/>
      <c r="E86" s="149" t="s">
        <v>32</v>
      </c>
      <c r="F86" s="149" t="s">
        <v>32</v>
      </c>
      <c r="G86" s="149" t="s">
        <v>33</v>
      </c>
      <c r="H86" s="146" t="s">
        <v>558</v>
      </c>
      <c r="I86" s="146" t="s">
        <v>44</v>
      </c>
      <c r="J86" s="146" t="s">
        <v>555</v>
      </c>
      <c r="K86" s="219" t="s">
        <v>561</v>
      </c>
      <c r="L86" s="149">
        <v>1</v>
      </c>
      <c r="M86" s="146" t="s">
        <v>556</v>
      </c>
      <c r="N86" s="146" t="s">
        <v>557</v>
      </c>
      <c r="O86" s="149" t="s">
        <v>32</v>
      </c>
      <c r="P86" s="159">
        <v>302080.6</v>
      </c>
      <c r="Q86" s="159">
        <v>297752</v>
      </c>
      <c r="R86" s="159">
        <v>307461.28</v>
      </c>
      <c r="S86" s="159">
        <v>907293.88</v>
      </c>
      <c r="T86" s="149"/>
      <c r="U86" s="149"/>
      <c r="V86" s="266">
        <v>237377</v>
      </c>
      <c r="W86" s="266"/>
      <c r="X86" s="453" t="s">
        <v>559</v>
      </c>
      <c r="Y86" s="454"/>
      <c r="Z86" s="266"/>
      <c r="AA86" s="266"/>
    </row>
    <row r="87" spans="2:27" s="1" customFormat="1" ht="37.5" customHeight="1">
      <c r="B87" s="146" t="s">
        <v>568</v>
      </c>
      <c r="C87" s="149">
        <v>2023</v>
      </c>
      <c r="D87" s="149" t="s">
        <v>32</v>
      </c>
      <c r="E87" s="149" t="s">
        <v>32</v>
      </c>
      <c r="F87" s="149" t="s">
        <v>32</v>
      </c>
      <c r="G87" s="149" t="s">
        <v>32</v>
      </c>
      <c r="H87" s="146" t="s">
        <v>558</v>
      </c>
      <c r="I87" s="146" t="s">
        <v>44</v>
      </c>
      <c r="J87" s="146" t="s">
        <v>555</v>
      </c>
      <c r="K87" s="219" t="s">
        <v>562</v>
      </c>
      <c r="L87" s="149">
        <v>1</v>
      </c>
      <c r="M87" s="146" t="s">
        <v>556</v>
      </c>
      <c r="N87" s="146" t="s">
        <v>563</v>
      </c>
      <c r="O87" s="149" t="s">
        <v>33</v>
      </c>
      <c r="P87" s="159">
        <v>74416.8</v>
      </c>
      <c r="Q87" s="159">
        <v>109810.16</v>
      </c>
      <c r="R87" s="159"/>
      <c r="S87" s="159">
        <f>P87+Q87</f>
        <v>184226.96000000002</v>
      </c>
      <c r="T87" s="149"/>
      <c r="U87" s="149"/>
      <c r="V87" s="266">
        <v>237377</v>
      </c>
      <c r="W87" s="266"/>
      <c r="X87" s="453" t="s">
        <v>559</v>
      </c>
      <c r="Y87" s="454"/>
      <c r="Z87" s="266"/>
      <c r="AA87" s="266"/>
    </row>
    <row r="88" spans="2:27" s="1" customFormat="1" ht="31.5" customHeight="1">
      <c r="B88" s="205" t="s">
        <v>648</v>
      </c>
      <c r="C88" s="205">
        <v>2024</v>
      </c>
      <c r="D88" s="205"/>
      <c r="E88" s="206" t="s">
        <v>32</v>
      </c>
      <c r="F88" s="206" t="s">
        <v>32</v>
      </c>
      <c r="G88" s="205" t="s">
        <v>32</v>
      </c>
      <c r="H88" s="205" t="s">
        <v>569</v>
      </c>
      <c r="I88" s="205" t="s">
        <v>44</v>
      </c>
      <c r="J88" s="205" t="s">
        <v>554</v>
      </c>
      <c r="K88" s="207" t="s">
        <v>649</v>
      </c>
      <c r="L88" s="205">
        <v>1</v>
      </c>
      <c r="M88" s="205" t="s">
        <v>556</v>
      </c>
      <c r="N88" s="205" t="s">
        <v>650</v>
      </c>
      <c r="O88" s="208" t="s">
        <v>32</v>
      </c>
      <c r="P88" s="190">
        <v>250000</v>
      </c>
      <c r="Q88" s="190">
        <v>250000</v>
      </c>
      <c r="R88" s="190">
        <v>250000</v>
      </c>
      <c r="S88" s="190">
        <f>+SUM(P88:R88)</f>
        <v>750000</v>
      </c>
      <c r="T88" s="206"/>
      <c r="U88" s="206"/>
      <c r="V88" s="457">
        <v>237377</v>
      </c>
      <c r="W88" s="457"/>
      <c r="X88" s="453" t="s">
        <v>559</v>
      </c>
      <c r="Y88" s="454"/>
      <c r="Z88" s="457"/>
      <c r="AA88" s="457"/>
    </row>
    <row r="89" spans="2:27" s="1" customFormat="1" ht="34.5" customHeight="1">
      <c r="B89" s="205" t="s">
        <v>651</v>
      </c>
      <c r="C89" s="146">
        <v>2024</v>
      </c>
      <c r="D89" s="146"/>
      <c r="E89" s="149" t="s">
        <v>32</v>
      </c>
      <c r="F89" s="149" t="s">
        <v>32</v>
      </c>
      <c r="G89" s="146" t="s">
        <v>32</v>
      </c>
      <c r="H89" s="146" t="s">
        <v>569</v>
      </c>
      <c r="I89" s="146" t="s">
        <v>44</v>
      </c>
      <c r="J89" s="205" t="s">
        <v>554</v>
      </c>
      <c r="K89" s="207" t="s">
        <v>652</v>
      </c>
      <c r="L89" s="146">
        <v>1</v>
      </c>
      <c r="M89" s="146" t="s">
        <v>556</v>
      </c>
      <c r="N89" s="205" t="s">
        <v>650</v>
      </c>
      <c r="O89" s="146" t="s">
        <v>32</v>
      </c>
      <c r="P89" s="159">
        <v>150000</v>
      </c>
      <c r="Q89" s="159">
        <v>150000</v>
      </c>
      <c r="R89" s="159">
        <v>0</v>
      </c>
      <c r="S89" s="159">
        <f>+SUM(P89:R89)</f>
        <v>300000</v>
      </c>
      <c r="T89" s="149"/>
      <c r="U89" s="149"/>
      <c r="V89" s="266">
        <v>237377</v>
      </c>
      <c r="W89" s="266"/>
      <c r="X89" s="453" t="s">
        <v>559</v>
      </c>
      <c r="Y89" s="454"/>
      <c r="Z89" s="266"/>
      <c r="AA89" s="266"/>
    </row>
    <row r="90" spans="2:27" s="1" customFormat="1" ht="27" customHeight="1">
      <c r="B90" s="205" t="s">
        <v>653</v>
      </c>
      <c r="C90" s="146">
        <v>2024</v>
      </c>
      <c r="D90" s="146"/>
      <c r="E90" s="149" t="s">
        <v>32</v>
      </c>
      <c r="F90" s="149" t="s">
        <v>32</v>
      </c>
      <c r="G90" s="146" t="s">
        <v>32</v>
      </c>
      <c r="H90" s="146" t="s">
        <v>569</v>
      </c>
      <c r="I90" s="146" t="s">
        <v>44</v>
      </c>
      <c r="J90" s="205" t="s">
        <v>554</v>
      </c>
      <c r="K90" s="207" t="s">
        <v>654</v>
      </c>
      <c r="L90" s="146">
        <v>1</v>
      </c>
      <c r="M90" s="146" t="s">
        <v>556</v>
      </c>
      <c r="N90" s="205" t="s">
        <v>650</v>
      </c>
      <c r="O90" s="146" t="s">
        <v>32</v>
      </c>
      <c r="P90" s="159">
        <v>1500000</v>
      </c>
      <c r="Q90" s="159">
        <v>1500000</v>
      </c>
      <c r="R90" s="159">
        <v>2000000</v>
      </c>
      <c r="S90" s="159">
        <f>+SUM(P90:R90)</f>
        <v>5000000</v>
      </c>
      <c r="T90" s="149"/>
      <c r="U90" s="149"/>
      <c r="V90" s="266">
        <v>237377</v>
      </c>
      <c r="W90" s="266"/>
      <c r="X90" s="453" t="s">
        <v>559</v>
      </c>
      <c r="Y90" s="454"/>
      <c r="Z90" s="266"/>
      <c r="AA90" s="266"/>
    </row>
    <row r="91" spans="2:27" s="1" customFormat="1" ht="27" customHeight="1">
      <c r="B91" s="5"/>
      <c r="C91" s="5"/>
      <c r="D91" s="5"/>
      <c r="E91" s="4"/>
      <c r="F91" s="4"/>
      <c r="G91" s="5"/>
      <c r="H91" s="5"/>
      <c r="I91" s="5"/>
      <c r="J91" s="5"/>
      <c r="K91" s="7"/>
      <c r="L91" s="5"/>
      <c r="M91" s="5"/>
      <c r="N91" s="5"/>
      <c r="O91" s="5"/>
      <c r="P91" s="243"/>
      <c r="Q91" s="243"/>
      <c r="R91" s="243"/>
      <c r="S91" s="243"/>
      <c r="T91" s="4"/>
      <c r="U91" s="4"/>
      <c r="V91" s="4"/>
      <c r="W91" s="4"/>
      <c r="X91" s="5"/>
      <c r="Y91" s="5"/>
      <c r="Z91" s="4"/>
      <c r="AA91" s="4"/>
    </row>
    <row r="92" spans="2:27" s="1" customFormat="1" ht="12.75">
      <c r="B92" s="5"/>
      <c r="C92" s="5"/>
      <c r="D92" s="5"/>
      <c r="E92" s="4"/>
      <c r="F92" s="4"/>
      <c r="G92" s="5"/>
      <c r="H92" s="5"/>
      <c r="I92" s="5"/>
      <c r="J92" s="5"/>
      <c r="K92" s="7"/>
      <c r="L92" s="5"/>
      <c r="M92" s="5"/>
      <c r="N92" s="5"/>
      <c r="O92" s="5"/>
      <c r="P92" s="243"/>
      <c r="Q92" s="243"/>
      <c r="R92" s="243"/>
      <c r="S92" s="243"/>
      <c r="T92" s="4"/>
      <c r="U92" s="4"/>
      <c r="V92" s="4"/>
      <c r="W92" s="4"/>
      <c r="X92" s="5"/>
      <c r="Y92" s="5"/>
      <c r="Z92" s="4"/>
      <c r="AA92" s="4"/>
    </row>
    <row r="93" spans="1:27" s="1" customFormat="1" ht="22.5" customHeight="1" thickBot="1">
      <c r="A93" s="2"/>
      <c r="B93" s="5"/>
      <c r="C93" s="4"/>
      <c r="D93" s="4"/>
      <c r="F93" s="4"/>
      <c r="G93" s="4"/>
      <c r="H93" s="4"/>
      <c r="I93" s="4"/>
      <c r="J93" s="4"/>
      <c r="K93" s="26"/>
      <c r="L93" s="4"/>
      <c r="M93" s="4"/>
      <c r="N93" s="4"/>
      <c r="O93" s="4"/>
      <c r="P93" s="10"/>
      <c r="Q93" s="10"/>
      <c r="R93" s="10"/>
      <c r="S93" s="41"/>
      <c r="T93" s="10"/>
      <c r="U93" s="10"/>
      <c r="V93" s="41"/>
      <c r="W93" s="4"/>
      <c r="X93" s="4"/>
      <c r="Y93" s="4"/>
      <c r="Z93" s="4"/>
      <c r="AA93" s="4"/>
    </row>
    <row r="94" spans="1:27" s="1" customFormat="1" ht="39.75" customHeight="1" thickBot="1">
      <c r="A94" s="2"/>
      <c r="B94" s="25" t="s">
        <v>73</v>
      </c>
      <c r="D94" s="4"/>
      <c r="E94" s="4"/>
      <c r="F94" s="4"/>
      <c r="G94" s="4"/>
      <c r="H94" s="4"/>
      <c r="I94" s="4"/>
      <c r="J94" s="4"/>
      <c r="K94" s="26"/>
      <c r="L94" s="4"/>
      <c r="M94" s="4"/>
      <c r="N94" s="4"/>
      <c r="O94" s="51"/>
      <c r="P94" s="284" t="s">
        <v>3</v>
      </c>
      <c r="Q94" s="284"/>
      <c r="R94" s="284"/>
      <c r="S94" s="284"/>
      <c r="T94" s="284"/>
      <c r="U94" s="284"/>
      <c r="V94" s="284" t="s">
        <v>55</v>
      </c>
      <c r="W94" s="284"/>
      <c r="X94" s="284"/>
      <c r="Y94" s="284"/>
      <c r="Z94" s="269" t="s">
        <v>48</v>
      </c>
      <c r="AA94" s="269"/>
    </row>
    <row r="95" spans="1:27" s="1" customFormat="1" ht="13.5" thickBot="1">
      <c r="A95" s="2"/>
      <c r="B95" s="72"/>
      <c r="C95" s="4"/>
      <c r="D95" s="4"/>
      <c r="E95" s="4"/>
      <c r="F95" s="4"/>
      <c r="G95" s="4"/>
      <c r="H95" s="4"/>
      <c r="I95" s="4"/>
      <c r="J95" s="4"/>
      <c r="K95" s="26"/>
      <c r="L95" s="4"/>
      <c r="M95" s="4"/>
      <c r="N95" s="4"/>
      <c r="O95" s="4"/>
      <c r="P95" s="349"/>
      <c r="Q95" s="349"/>
      <c r="R95" s="349"/>
      <c r="S95" s="349"/>
      <c r="T95" s="284"/>
      <c r="U95" s="284"/>
      <c r="V95" s="349"/>
      <c r="W95" s="349"/>
      <c r="X95" s="349"/>
      <c r="Y95" s="349"/>
      <c r="Z95" s="269"/>
      <c r="AA95" s="269"/>
    </row>
    <row r="96" spans="1:27" s="1" customFormat="1" ht="39.75" customHeight="1" thickBot="1">
      <c r="A96" s="2"/>
      <c r="B96" s="350" t="s">
        <v>6</v>
      </c>
      <c r="C96" s="338" t="s">
        <v>7</v>
      </c>
      <c r="D96" s="338" t="s">
        <v>8</v>
      </c>
      <c r="E96" s="338" t="s">
        <v>9</v>
      </c>
      <c r="F96" s="355" t="s">
        <v>74</v>
      </c>
      <c r="G96" s="302" t="s">
        <v>11</v>
      </c>
      <c r="H96" s="269" t="s">
        <v>43</v>
      </c>
      <c r="I96" s="294" t="s">
        <v>12</v>
      </c>
      <c r="J96" s="366" t="s">
        <v>13</v>
      </c>
      <c r="K96" s="389" t="s">
        <v>128</v>
      </c>
      <c r="L96" s="338" t="s">
        <v>14</v>
      </c>
      <c r="M96" s="338" t="s">
        <v>15</v>
      </c>
      <c r="N96" s="355" t="s">
        <v>16</v>
      </c>
      <c r="O96" s="350" t="s">
        <v>75</v>
      </c>
      <c r="P96" s="353" t="s">
        <v>18</v>
      </c>
      <c r="Q96" s="353" t="s">
        <v>19</v>
      </c>
      <c r="R96" s="338" t="s">
        <v>20</v>
      </c>
      <c r="S96" s="340" t="s">
        <v>21</v>
      </c>
      <c r="T96" s="324" t="s">
        <v>22</v>
      </c>
      <c r="U96" s="323"/>
      <c r="V96" s="350" t="s">
        <v>23</v>
      </c>
      <c r="W96" s="338"/>
      <c r="X96" s="338" t="s">
        <v>24</v>
      </c>
      <c r="Y96" s="355"/>
      <c r="Z96" s="302"/>
      <c r="AA96" s="269"/>
    </row>
    <row r="97" spans="1:27" s="1" customFormat="1" ht="39.75" customHeight="1" thickBot="1">
      <c r="A97" s="2"/>
      <c r="B97" s="351"/>
      <c r="C97" s="269"/>
      <c r="D97" s="269"/>
      <c r="E97" s="269"/>
      <c r="F97" s="356"/>
      <c r="G97" s="315"/>
      <c r="H97" s="285"/>
      <c r="I97" s="295"/>
      <c r="J97" s="330"/>
      <c r="K97" s="390"/>
      <c r="L97" s="269"/>
      <c r="M97" s="269"/>
      <c r="N97" s="356"/>
      <c r="O97" s="351"/>
      <c r="P97" s="294"/>
      <c r="Q97" s="294"/>
      <c r="R97" s="269"/>
      <c r="S97" s="341"/>
      <c r="T97" s="392" t="s">
        <v>25</v>
      </c>
      <c r="U97" s="366" t="s">
        <v>26</v>
      </c>
      <c r="V97" s="351"/>
      <c r="W97" s="269"/>
      <c r="X97" s="269"/>
      <c r="Y97" s="356"/>
      <c r="Z97" s="302"/>
      <c r="AA97" s="269"/>
    </row>
    <row r="98" spans="1:27" s="1" customFormat="1" ht="39.75" customHeight="1" thickBot="1">
      <c r="A98" s="2"/>
      <c r="B98" s="352"/>
      <c r="C98" s="339"/>
      <c r="D98" s="339"/>
      <c r="E98" s="339"/>
      <c r="F98" s="357"/>
      <c r="G98" s="168" t="s">
        <v>27</v>
      </c>
      <c r="H98" s="160" t="s">
        <v>28</v>
      </c>
      <c r="I98" s="169" t="s">
        <v>29</v>
      </c>
      <c r="J98" s="170" t="s">
        <v>30</v>
      </c>
      <c r="K98" s="391"/>
      <c r="L98" s="339"/>
      <c r="M98" s="339"/>
      <c r="N98" s="357"/>
      <c r="O98" s="352"/>
      <c r="P98" s="354"/>
      <c r="Q98" s="354"/>
      <c r="R98" s="339"/>
      <c r="S98" s="342"/>
      <c r="T98" s="393"/>
      <c r="U98" s="330"/>
      <c r="V98" s="352"/>
      <c r="W98" s="339"/>
      <c r="X98" s="339"/>
      <c r="Y98" s="357"/>
      <c r="Z98" s="316" t="s">
        <v>49</v>
      </c>
      <c r="AA98" s="317"/>
    </row>
    <row r="99" spans="1:27" s="100" customFormat="1" ht="39.75" customHeight="1">
      <c r="A99" s="88"/>
      <c r="B99" s="105" t="s">
        <v>674</v>
      </c>
      <c r="C99" s="263">
        <v>2023</v>
      </c>
      <c r="D99" s="111"/>
      <c r="E99" s="112"/>
      <c r="F99" s="113"/>
      <c r="G99" s="263" t="s">
        <v>32</v>
      </c>
      <c r="H99" s="263" t="s">
        <v>56</v>
      </c>
      <c r="I99" s="263" t="s">
        <v>149</v>
      </c>
      <c r="J99" s="263" t="s">
        <v>80</v>
      </c>
      <c r="K99" s="114" t="s">
        <v>81</v>
      </c>
      <c r="L99" s="263">
        <v>2</v>
      </c>
      <c r="M99" s="263" t="s">
        <v>76</v>
      </c>
      <c r="N99" s="263" t="s">
        <v>66</v>
      </c>
      <c r="O99" s="263" t="s">
        <v>32</v>
      </c>
      <c r="P99" s="209">
        <v>75000</v>
      </c>
      <c r="Q99" s="209"/>
      <c r="R99" s="209"/>
      <c r="S99" s="209">
        <v>75000</v>
      </c>
      <c r="T99" s="80"/>
      <c r="U99" s="80"/>
      <c r="V99" s="312">
        <v>237377</v>
      </c>
      <c r="W99" s="312"/>
      <c r="X99" s="433" t="s">
        <v>150</v>
      </c>
      <c r="Y99" s="433"/>
      <c r="Z99" s="271"/>
      <c r="AA99" s="271"/>
    </row>
    <row r="100" spans="1:27" s="100" customFormat="1" ht="39.75" customHeight="1">
      <c r="A100" s="88"/>
      <c r="B100" s="13" t="s">
        <v>675</v>
      </c>
      <c r="C100" s="264">
        <v>2023</v>
      </c>
      <c r="D100" s="83"/>
      <c r="E100" s="83"/>
      <c r="F100" s="83"/>
      <c r="G100" s="264" t="s">
        <v>32</v>
      </c>
      <c r="H100" s="264" t="s">
        <v>56</v>
      </c>
      <c r="I100" s="264" t="s">
        <v>149</v>
      </c>
      <c r="J100" s="264" t="s">
        <v>78</v>
      </c>
      <c r="K100" s="99" t="s">
        <v>79</v>
      </c>
      <c r="L100" s="264">
        <v>2</v>
      </c>
      <c r="M100" s="264" t="s">
        <v>76</v>
      </c>
      <c r="N100" s="264" t="s">
        <v>77</v>
      </c>
      <c r="O100" s="264" t="s">
        <v>32</v>
      </c>
      <c r="P100" s="210">
        <v>75000</v>
      </c>
      <c r="Q100" s="210"/>
      <c r="R100" s="210"/>
      <c r="S100" s="210">
        <v>75000</v>
      </c>
      <c r="T100" s="80"/>
      <c r="U100" s="80"/>
      <c r="V100" s="271">
        <v>237377</v>
      </c>
      <c r="W100" s="271"/>
      <c r="X100" s="314" t="s">
        <v>150</v>
      </c>
      <c r="Y100" s="314"/>
      <c r="Z100" s="271"/>
      <c r="AA100" s="271"/>
    </row>
    <row r="101" spans="1:27" s="100" customFormat="1" ht="39.75" customHeight="1">
      <c r="A101" s="88"/>
      <c r="B101" s="13" t="s">
        <v>676</v>
      </c>
      <c r="C101" s="264">
        <v>2023</v>
      </c>
      <c r="D101" s="83"/>
      <c r="E101" s="83"/>
      <c r="F101" s="83"/>
      <c r="G101" s="264" t="s">
        <v>32</v>
      </c>
      <c r="H101" s="264" t="s">
        <v>56</v>
      </c>
      <c r="I101" s="264" t="s">
        <v>149</v>
      </c>
      <c r="J101" s="264" t="s">
        <v>83</v>
      </c>
      <c r="K101" s="99" t="s">
        <v>111</v>
      </c>
      <c r="L101" s="264">
        <v>2</v>
      </c>
      <c r="M101" s="264" t="s">
        <v>76</v>
      </c>
      <c r="N101" s="264" t="s">
        <v>77</v>
      </c>
      <c r="O101" s="264" t="s">
        <v>32</v>
      </c>
      <c r="P101" s="210">
        <v>100000</v>
      </c>
      <c r="Q101" s="210"/>
      <c r="R101" s="210"/>
      <c r="S101" s="210">
        <v>100000</v>
      </c>
      <c r="T101" s="80"/>
      <c r="U101" s="80"/>
      <c r="V101" s="271">
        <v>237377</v>
      </c>
      <c r="W101" s="271"/>
      <c r="X101" s="314" t="s">
        <v>150</v>
      </c>
      <c r="Y101" s="314"/>
      <c r="Z101" s="271"/>
      <c r="AA101" s="271"/>
    </row>
    <row r="102" spans="1:27" s="10" customFormat="1" ht="12.75">
      <c r="A102" s="33"/>
      <c r="B102" s="5"/>
      <c r="C102" s="5"/>
      <c r="D102" s="5"/>
      <c r="E102" s="5"/>
      <c r="F102" s="5"/>
      <c r="G102" s="5"/>
      <c r="H102" s="5"/>
      <c r="I102" s="5"/>
      <c r="J102" s="32"/>
      <c r="K102" s="7"/>
      <c r="L102" s="5"/>
      <c r="M102" s="5"/>
      <c r="N102" s="5"/>
      <c r="O102" s="52"/>
      <c r="P102" s="53"/>
      <c r="Q102" s="54"/>
      <c r="R102" s="54"/>
      <c r="S102" s="55"/>
      <c r="T102" s="4"/>
      <c r="U102" s="4"/>
      <c r="V102" s="4"/>
      <c r="W102" s="4"/>
      <c r="X102" s="5"/>
      <c r="Y102" s="5"/>
      <c r="Z102" s="4"/>
      <c r="AA102" s="4"/>
    </row>
    <row r="103" spans="1:27" s="10" customFormat="1" ht="12.75">
      <c r="A103" s="33"/>
      <c r="B103" s="5"/>
      <c r="C103" s="5"/>
      <c r="D103" s="5"/>
      <c r="E103" s="5"/>
      <c r="F103" s="5"/>
      <c r="G103" s="5"/>
      <c r="H103" s="5"/>
      <c r="I103" s="5"/>
      <c r="J103" s="32"/>
      <c r="K103" s="7"/>
      <c r="L103" s="5"/>
      <c r="M103" s="5"/>
      <c r="N103" s="5"/>
      <c r="O103" s="52"/>
      <c r="P103" s="53"/>
      <c r="Q103" s="54"/>
      <c r="R103" s="54"/>
      <c r="S103" s="55"/>
      <c r="T103" s="4"/>
      <c r="U103" s="4"/>
      <c r="V103" s="4"/>
      <c r="W103" s="4"/>
      <c r="X103" s="5"/>
      <c r="Y103" s="5"/>
      <c r="Z103" s="4"/>
      <c r="AA103" s="4"/>
    </row>
    <row r="104" spans="2:28" ht="13.5" thickBot="1">
      <c r="B104" s="5"/>
      <c r="C104" s="4"/>
      <c r="D104" s="4"/>
      <c r="E104" s="22"/>
      <c r="F104" s="4"/>
      <c r="G104" s="4"/>
      <c r="H104" s="4"/>
      <c r="I104" s="4"/>
      <c r="J104" s="33"/>
      <c r="K104" s="26"/>
      <c r="L104" s="4"/>
      <c r="M104" s="4"/>
      <c r="N104" s="4"/>
      <c r="O104" s="4"/>
      <c r="P104" s="10"/>
      <c r="Q104" s="10"/>
      <c r="R104" s="10"/>
      <c r="S104" s="41"/>
      <c r="T104" s="10"/>
      <c r="U104" s="10"/>
      <c r="V104" s="4"/>
      <c r="W104" s="4"/>
      <c r="X104" s="4"/>
      <c r="Y104" s="4"/>
      <c r="Z104" s="4"/>
      <c r="AA104" s="4"/>
      <c r="AB104" s="10"/>
    </row>
    <row r="105" spans="2:28" ht="39.75" customHeight="1" thickBot="1">
      <c r="B105" s="25" t="s">
        <v>85</v>
      </c>
      <c r="C105" s="25" t="s">
        <v>246</v>
      </c>
      <c r="E105" s="4"/>
      <c r="P105" s="303" t="s">
        <v>3</v>
      </c>
      <c r="Q105" s="303"/>
      <c r="R105" s="303"/>
      <c r="S105" s="303"/>
      <c r="T105" s="303"/>
      <c r="U105" s="303"/>
      <c r="V105" s="284" t="s">
        <v>55</v>
      </c>
      <c r="W105" s="284"/>
      <c r="X105" s="284"/>
      <c r="Y105" s="284"/>
      <c r="Z105" s="269" t="s">
        <v>48</v>
      </c>
      <c r="AA105" s="269"/>
      <c r="AB105" s="10"/>
    </row>
    <row r="106" spans="1:28" ht="22.5" customHeight="1" thickBot="1">
      <c r="A106" s="33"/>
      <c r="B106" s="38"/>
      <c r="P106" s="303"/>
      <c r="Q106" s="303"/>
      <c r="R106" s="303"/>
      <c r="S106" s="303"/>
      <c r="T106" s="303"/>
      <c r="U106" s="303"/>
      <c r="V106" s="284"/>
      <c r="W106" s="284"/>
      <c r="X106" s="284"/>
      <c r="Y106" s="284"/>
      <c r="Z106" s="269"/>
      <c r="AA106" s="269"/>
      <c r="AB106" s="10"/>
    </row>
    <row r="107" spans="1:28" ht="39.75" customHeight="1" thickBot="1">
      <c r="A107" s="33"/>
      <c r="B107" s="299" t="s">
        <v>125</v>
      </c>
      <c r="C107" s="302" t="s">
        <v>7</v>
      </c>
      <c r="D107" s="269" t="s">
        <v>8</v>
      </c>
      <c r="E107" s="269" t="s">
        <v>9</v>
      </c>
      <c r="F107" s="269" t="s">
        <v>10</v>
      </c>
      <c r="G107" s="285" t="s">
        <v>11</v>
      </c>
      <c r="H107" s="285" t="s">
        <v>101</v>
      </c>
      <c r="I107" s="295" t="s">
        <v>12</v>
      </c>
      <c r="J107" s="285" t="s">
        <v>13</v>
      </c>
      <c r="K107" s="296" t="s">
        <v>128</v>
      </c>
      <c r="L107" s="285" t="s">
        <v>90</v>
      </c>
      <c r="M107" s="269" t="s">
        <v>15</v>
      </c>
      <c r="N107" s="269" t="s">
        <v>16</v>
      </c>
      <c r="O107" s="269" t="s">
        <v>17</v>
      </c>
      <c r="P107" s="294" t="s">
        <v>138</v>
      </c>
      <c r="Q107" s="294" t="s">
        <v>139</v>
      </c>
      <c r="R107" s="269" t="s">
        <v>20</v>
      </c>
      <c r="S107" s="294" t="s">
        <v>21</v>
      </c>
      <c r="T107" s="269" t="s">
        <v>22</v>
      </c>
      <c r="U107" s="269"/>
      <c r="V107" s="269" t="s">
        <v>23</v>
      </c>
      <c r="W107" s="269"/>
      <c r="X107" s="269" t="s">
        <v>24</v>
      </c>
      <c r="Y107" s="269"/>
      <c r="Z107" s="269"/>
      <c r="AA107" s="269"/>
      <c r="AB107" s="10"/>
    </row>
    <row r="108" spans="1:28" ht="39.75" customHeight="1" thickBot="1">
      <c r="A108" s="33"/>
      <c r="B108" s="300"/>
      <c r="C108" s="302"/>
      <c r="D108" s="269"/>
      <c r="E108" s="269"/>
      <c r="F108" s="269"/>
      <c r="G108" s="285"/>
      <c r="H108" s="285"/>
      <c r="I108" s="295"/>
      <c r="J108" s="285"/>
      <c r="K108" s="297"/>
      <c r="L108" s="298"/>
      <c r="M108" s="285"/>
      <c r="N108" s="285"/>
      <c r="O108" s="285"/>
      <c r="P108" s="294"/>
      <c r="Q108" s="294"/>
      <c r="R108" s="269"/>
      <c r="S108" s="294"/>
      <c r="T108" s="294" t="s">
        <v>25</v>
      </c>
      <c r="U108" s="269" t="s">
        <v>26</v>
      </c>
      <c r="V108" s="269"/>
      <c r="W108" s="269"/>
      <c r="X108" s="269"/>
      <c r="Y108" s="269"/>
      <c r="Z108" s="269"/>
      <c r="AA108" s="269"/>
      <c r="AB108" s="10"/>
    </row>
    <row r="109" spans="1:28" ht="39.75" customHeight="1" thickBot="1">
      <c r="A109" s="33"/>
      <c r="B109" s="301"/>
      <c r="C109" s="302"/>
      <c r="D109" s="269"/>
      <c r="E109" s="269"/>
      <c r="F109" s="269"/>
      <c r="G109" s="27" t="s">
        <v>27</v>
      </c>
      <c r="H109" s="27" t="s">
        <v>94</v>
      </c>
      <c r="I109" s="27" t="s">
        <v>29</v>
      </c>
      <c r="J109" s="27" t="s">
        <v>86</v>
      </c>
      <c r="K109" s="296"/>
      <c r="L109" s="27" t="s">
        <v>91</v>
      </c>
      <c r="M109" s="269"/>
      <c r="N109" s="269"/>
      <c r="O109" s="269"/>
      <c r="P109" s="294"/>
      <c r="Q109" s="294"/>
      <c r="R109" s="269"/>
      <c r="S109" s="294"/>
      <c r="T109" s="294"/>
      <c r="U109" s="269"/>
      <c r="V109" s="269"/>
      <c r="W109" s="269"/>
      <c r="X109" s="269"/>
      <c r="Y109" s="269"/>
      <c r="Z109" s="269" t="s">
        <v>49</v>
      </c>
      <c r="AA109" s="269"/>
      <c r="AB109" s="10"/>
    </row>
    <row r="110" spans="1:27" s="2" customFormat="1" ht="39.75" customHeight="1">
      <c r="A110" s="92"/>
      <c r="B110" s="105" t="s">
        <v>263</v>
      </c>
      <c r="C110" s="136">
        <v>2023</v>
      </c>
      <c r="D110" s="13"/>
      <c r="E110" s="13" t="s">
        <v>32</v>
      </c>
      <c r="F110" s="71"/>
      <c r="G110" s="13" t="s">
        <v>32</v>
      </c>
      <c r="H110" s="13" t="s">
        <v>213</v>
      </c>
      <c r="I110" s="13" t="s">
        <v>44</v>
      </c>
      <c r="J110" s="13">
        <v>920000001</v>
      </c>
      <c r="K110" s="14" t="s">
        <v>151</v>
      </c>
      <c r="L110" s="13">
        <v>1</v>
      </c>
      <c r="M110" s="13" t="s">
        <v>152</v>
      </c>
      <c r="N110" s="13" t="s">
        <v>153</v>
      </c>
      <c r="O110" s="71"/>
      <c r="P110" s="89">
        <f>512569.22/1.22</f>
        <v>420138.70491803274</v>
      </c>
      <c r="Q110" s="89"/>
      <c r="R110" s="89"/>
      <c r="S110" s="89">
        <f>+P110</f>
        <v>420138.70491803274</v>
      </c>
      <c r="T110" s="89"/>
      <c r="U110" s="71"/>
      <c r="V110" s="271">
        <v>343462</v>
      </c>
      <c r="W110" s="271"/>
      <c r="X110" s="271" t="s">
        <v>154</v>
      </c>
      <c r="Y110" s="271"/>
      <c r="Z110" s="271"/>
      <c r="AA110" s="271"/>
    </row>
    <row r="111" spans="1:27" s="2" customFormat="1" ht="39.75" customHeight="1">
      <c r="A111" s="92"/>
      <c r="B111" s="13" t="s">
        <v>264</v>
      </c>
      <c r="C111" s="136">
        <v>2024</v>
      </c>
      <c r="D111" s="13"/>
      <c r="E111" s="13" t="s">
        <v>32</v>
      </c>
      <c r="F111" s="13"/>
      <c r="G111" s="13" t="s">
        <v>32</v>
      </c>
      <c r="H111" s="13" t="s">
        <v>213</v>
      </c>
      <c r="I111" s="13" t="s">
        <v>44</v>
      </c>
      <c r="J111" s="13">
        <v>920000001</v>
      </c>
      <c r="K111" s="14" t="s">
        <v>155</v>
      </c>
      <c r="L111" s="13">
        <v>1</v>
      </c>
      <c r="M111" s="13" t="s">
        <v>152</v>
      </c>
      <c r="N111" s="13" t="s">
        <v>156</v>
      </c>
      <c r="O111" s="13"/>
      <c r="P111" s="89"/>
      <c r="Q111" s="89">
        <f>512569.22/1.22</f>
        <v>420138.70491803274</v>
      </c>
      <c r="R111" s="89"/>
      <c r="S111" s="89">
        <f>+Q111</f>
        <v>420138.70491803274</v>
      </c>
      <c r="T111" s="89"/>
      <c r="U111" s="71"/>
      <c r="V111" s="271">
        <v>343462</v>
      </c>
      <c r="W111" s="271"/>
      <c r="X111" s="271" t="s">
        <v>154</v>
      </c>
      <c r="Y111" s="271"/>
      <c r="Z111" s="271"/>
      <c r="AA111" s="271"/>
    </row>
    <row r="112" spans="1:20" s="33" customFormat="1" ht="12.75">
      <c r="A112" s="92"/>
      <c r="B112" s="32"/>
      <c r="C112" s="32"/>
      <c r="D112" s="32"/>
      <c r="E112" s="32"/>
      <c r="F112" s="32"/>
      <c r="G112" s="32"/>
      <c r="H112" s="32"/>
      <c r="I112" s="32"/>
      <c r="J112" s="32"/>
      <c r="K112" s="34"/>
      <c r="L112" s="32"/>
      <c r="M112" s="32"/>
      <c r="N112" s="32"/>
      <c r="O112" s="32"/>
      <c r="P112" s="93"/>
      <c r="Q112" s="93"/>
      <c r="R112" s="93"/>
      <c r="S112" s="93"/>
      <c r="T112" s="93"/>
    </row>
    <row r="113" spans="1:20" s="33" customFormat="1" ht="12.75">
      <c r="A113" s="92"/>
      <c r="B113" s="32"/>
      <c r="C113" s="32"/>
      <c r="D113" s="32"/>
      <c r="E113" s="32"/>
      <c r="F113" s="32"/>
      <c r="G113" s="32"/>
      <c r="H113" s="32"/>
      <c r="I113" s="32"/>
      <c r="J113" s="32"/>
      <c r="K113" s="34"/>
      <c r="L113" s="32"/>
      <c r="M113" s="32"/>
      <c r="N113" s="32"/>
      <c r="O113" s="32"/>
      <c r="P113" s="93"/>
      <c r="Q113" s="93"/>
      <c r="R113" s="93"/>
      <c r="S113" s="93"/>
      <c r="T113" s="93"/>
    </row>
    <row r="114" spans="1:20" s="33" customFormat="1" ht="13.5" thickBot="1">
      <c r="A114" s="92"/>
      <c r="B114" s="32"/>
      <c r="C114" s="32"/>
      <c r="D114" s="32"/>
      <c r="E114" s="32"/>
      <c r="F114" s="32"/>
      <c r="G114" s="32"/>
      <c r="H114" s="32"/>
      <c r="I114" s="32"/>
      <c r="J114" s="32"/>
      <c r="K114" s="34"/>
      <c r="L114" s="32"/>
      <c r="M114" s="32"/>
      <c r="N114" s="32"/>
      <c r="O114" s="32"/>
      <c r="P114" s="93"/>
      <c r="Q114" s="93"/>
      <c r="R114" s="93"/>
      <c r="S114" s="93"/>
      <c r="T114" s="93"/>
    </row>
    <row r="115" spans="2:28" ht="29.25" customHeight="1" thickBot="1">
      <c r="B115" s="50" t="s">
        <v>85</v>
      </c>
      <c r="C115" s="94"/>
      <c r="E115" s="4"/>
      <c r="P115" s="303" t="s">
        <v>3</v>
      </c>
      <c r="Q115" s="303"/>
      <c r="R115" s="303"/>
      <c r="S115" s="303"/>
      <c r="T115" s="303"/>
      <c r="U115" s="303"/>
      <c r="V115" s="284" t="s">
        <v>55</v>
      </c>
      <c r="W115" s="284"/>
      <c r="X115" s="284"/>
      <c r="Y115" s="284"/>
      <c r="Z115" s="269" t="s">
        <v>48</v>
      </c>
      <c r="AA115" s="269"/>
      <c r="AB115" s="10"/>
    </row>
    <row r="116" spans="1:28" ht="13.5" thickBot="1">
      <c r="A116" s="33"/>
      <c r="B116" s="38"/>
      <c r="P116" s="303"/>
      <c r="Q116" s="303"/>
      <c r="R116" s="303"/>
      <c r="S116" s="303"/>
      <c r="T116" s="303"/>
      <c r="U116" s="303"/>
      <c r="V116" s="284"/>
      <c r="W116" s="284"/>
      <c r="X116" s="284"/>
      <c r="Y116" s="284"/>
      <c r="Z116" s="269"/>
      <c r="AA116" s="269"/>
      <c r="AB116" s="10"/>
    </row>
    <row r="117" spans="1:28" ht="34.5" customHeight="1" thickBot="1">
      <c r="A117" s="33"/>
      <c r="B117" s="299" t="s">
        <v>125</v>
      </c>
      <c r="C117" s="302" t="s">
        <v>7</v>
      </c>
      <c r="D117" s="269" t="s">
        <v>8</v>
      </c>
      <c r="E117" s="269" t="s">
        <v>9</v>
      </c>
      <c r="F117" s="269" t="s">
        <v>10</v>
      </c>
      <c r="G117" s="285" t="s">
        <v>11</v>
      </c>
      <c r="H117" s="285" t="s">
        <v>101</v>
      </c>
      <c r="I117" s="295" t="s">
        <v>12</v>
      </c>
      <c r="J117" s="285" t="s">
        <v>13</v>
      </c>
      <c r="K117" s="296" t="s">
        <v>128</v>
      </c>
      <c r="L117" s="285" t="s">
        <v>90</v>
      </c>
      <c r="M117" s="269" t="s">
        <v>15</v>
      </c>
      <c r="N117" s="269" t="s">
        <v>16</v>
      </c>
      <c r="O117" s="269" t="s">
        <v>17</v>
      </c>
      <c r="P117" s="294" t="s">
        <v>138</v>
      </c>
      <c r="Q117" s="294" t="s">
        <v>139</v>
      </c>
      <c r="R117" s="269" t="s">
        <v>20</v>
      </c>
      <c r="S117" s="294" t="s">
        <v>21</v>
      </c>
      <c r="T117" s="269" t="s">
        <v>22</v>
      </c>
      <c r="U117" s="269"/>
      <c r="V117" s="269" t="s">
        <v>23</v>
      </c>
      <c r="W117" s="269"/>
      <c r="X117" s="269" t="s">
        <v>24</v>
      </c>
      <c r="Y117" s="269"/>
      <c r="Z117" s="269"/>
      <c r="AA117" s="269"/>
      <c r="AB117" s="10"/>
    </row>
    <row r="118" spans="1:28" ht="13.5" thickBot="1">
      <c r="A118" s="33"/>
      <c r="B118" s="300"/>
      <c r="C118" s="302"/>
      <c r="D118" s="269"/>
      <c r="E118" s="269"/>
      <c r="F118" s="269"/>
      <c r="G118" s="285"/>
      <c r="H118" s="285"/>
      <c r="I118" s="295"/>
      <c r="J118" s="285"/>
      <c r="K118" s="297"/>
      <c r="L118" s="298"/>
      <c r="M118" s="285"/>
      <c r="N118" s="285"/>
      <c r="O118" s="285"/>
      <c r="P118" s="294"/>
      <c r="Q118" s="294"/>
      <c r="R118" s="269"/>
      <c r="S118" s="294"/>
      <c r="T118" s="294" t="s">
        <v>25</v>
      </c>
      <c r="U118" s="269" t="s">
        <v>26</v>
      </c>
      <c r="V118" s="269"/>
      <c r="W118" s="269"/>
      <c r="X118" s="269"/>
      <c r="Y118" s="269"/>
      <c r="Z118" s="269"/>
      <c r="AA118" s="269"/>
      <c r="AB118" s="10"/>
    </row>
    <row r="119" spans="1:28" ht="13.5" thickBot="1">
      <c r="A119" s="33"/>
      <c r="B119" s="301"/>
      <c r="C119" s="302"/>
      <c r="D119" s="269"/>
      <c r="E119" s="269"/>
      <c r="F119" s="269"/>
      <c r="G119" s="27" t="s">
        <v>27</v>
      </c>
      <c r="H119" s="27" t="s">
        <v>94</v>
      </c>
      <c r="I119" s="27" t="s">
        <v>29</v>
      </c>
      <c r="J119" s="27" t="s">
        <v>86</v>
      </c>
      <c r="K119" s="296"/>
      <c r="L119" s="27" t="s">
        <v>91</v>
      </c>
      <c r="M119" s="269"/>
      <c r="N119" s="269"/>
      <c r="O119" s="269"/>
      <c r="P119" s="294"/>
      <c r="Q119" s="294"/>
      <c r="R119" s="269"/>
      <c r="S119" s="294"/>
      <c r="T119" s="294"/>
      <c r="U119" s="269"/>
      <c r="V119" s="269"/>
      <c r="W119" s="269"/>
      <c r="X119" s="269"/>
      <c r="Y119" s="269"/>
      <c r="Z119" s="269" t="s">
        <v>49</v>
      </c>
      <c r="AA119" s="269"/>
      <c r="AB119" s="10"/>
    </row>
    <row r="120" spans="2:27" s="2" customFormat="1" ht="39.75" customHeight="1">
      <c r="B120" s="105" t="s">
        <v>265</v>
      </c>
      <c r="C120" s="71">
        <v>2023</v>
      </c>
      <c r="D120" s="71"/>
      <c r="E120" s="71" t="s">
        <v>32</v>
      </c>
      <c r="F120" s="71" t="s">
        <v>505</v>
      </c>
      <c r="G120" s="71" t="s">
        <v>45</v>
      </c>
      <c r="H120" s="71" t="s">
        <v>38</v>
      </c>
      <c r="I120" s="71" t="s">
        <v>506</v>
      </c>
      <c r="J120" s="71"/>
      <c r="K120" s="14" t="s">
        <v>509</v>
      </c>
      <c r="L120" s="71">
        <v>1</v>
      </c>
      <c r="M120" s="71" t="s">
        <v>591</v>
      </c>
      <c r="N120" s="71" t="s">
        <v>507</v>
      </c>
      <c r="O120" s="71" t="s">
        <v>508</v>
      </c>
      <c r="P120" s="89">
        <v>562070.7114592587</v>
      </c>
      <c r="Q120" s="89">
        <v>2248282.8458370348</v>
      </c>
      <c r="R120" s="89">
        <v>2810353.5572962933</v>
      </c>
      <c r="S120" s="89">
        <f>+R120+Q120+P120</f>
        <v>5620707.114592587</v>
      </c>
      <c r="T120" s="71"/>
      <c r="U120" s="71"/>
      <c r="V120" s="271">
        <v>237377</v>
      </c>
      <c r="W120" s="271"/>
      <c r="X120" s="271" t="s">
        <v>34</v>
      </c>
      <c r="Y120" s="271"/>
      <c r="Z120" s="271"/>
      <c r="AA120" s="271"/>
    </row>
    <row r="121" spans="1:20" s="33" customFormat="1" ht="12.75">
      <c r="A121" s="92"/>
      <c r="B121" s="32"/>
      <c r="C121" s="32"/>
      <c r="D121" s="32"/>
      <c r="E121" s="32"/>
      <c r="F121" s="32"/>
      <c r="G121" s="32"/>
      <c r="H121" s="32"/>
      <c r="I121" s="32"/>
      <c r="J121" s="32"/>
      <c r="K121" s="34"/>
      <c r="L121" s="32"/>
      <c r="M121" s="32"/>
      <c r="N121" s="32"/>
      <c r="O121" s="32"/>
      <c r="P121" s="93"/>
      <c r="Q121" s="93"/>
      <c r="R121" s="93"/>
      <c r="S121" s="93"/>
      <c r="T121" s="93"/>
    </row>
    <row r="122" spans="1:20" s="33" customFormat="1" ht="12.75">
      <c r="A122" s="92"/>
      <c r="B122" s="32"/>
      <c r="C122" s="32"/>
      <c r="D122" s="32"/>
      <c r="E122" s="32"/>
      <c r="F122" s="32"/>
      <c r="G122" s="32"/>
      <c r="H122" s="32"/>
      <c r="I122" s="32"/>
      <c r="J122" s="32"/>
      <c r="K122" s="34"/>
      <c r="L122" s="32"/>
      <c r="M122" s="32"/>
      <c r="N122" s="32"/>
      <c r="O122" s="32"/>
      <c r="P122" s="93"/>
      <c r="Q122" s="93"/>
      <c r="R122" s="93"/>
      <c r="S122" s="93"/>
      <c r="T122" s="93"/>
    </row>
    <row r="123" spans="1:20" s="33" customFormat="1" ht="13.5" thickBot="1">
      <c r="A123" s="92"/>
      <c r="B123" s="32"/>
      <c r="C123" s="32"/>
      <c r="D123" s="32"/>
      <c r="E123" s="32"/>
      <c r="F123" s="32"/>
      <c r="G123" s="32"/>
      <c r="H123" s="32"/>
      <c r="I123" s="32"/>
      <c r="J123" s="32"/>
      <c r="K123" s="34"/>
      <c r="L123" s="32"/>
      <c r="M123" s="32"/>
      <c r="N123" s="32"/>
      <c r="O123" s="32"/>
      <c r="P123" s="93"/>
      <c r="Q123" s="93"/>
      <c r="R123" s="93"/>
      <c r="S123" s="93"/>
      <c r="T123" s="93"/>
    </row>
    <row r="124" spans="2:28" ht="27" customHeight="1" thickBot="1">
      <c r="B124" s="50" t="s">
        <v>302</v>
      </c>
      <c r="C124" s="94"/>
      <c r="E124" s="4"/>
      <c r="P124" s="303" t="s">
        <v>3</v>
      </c>
      <c r="Q124" s="303"/>
      <c r="R124" s="303"/>
      <c r="S124" s="303"/>
      <c r="T124" s="303"/>
      <c r="U124" s="303"/>
      <c r="V124" s="284" t="s">
        <v>55</v>
      </c>
      <c r="W124" s="284"/>
      <c r="X124" s="284"/>
      <c r="Y124" s="284"/>
      <c r="Z124" s="269" t="s">
        <v>48</v>
      </c>
      <c r="AA124" s="269"/>
      <c r="AB124" s="10"/>
    </row>
    <row r="125" spans="2:28" ht="13.5" thickBot="1">
      <c r="B125" s="38"/>
      <c r="P125" s="303"/>
      <c r="Q125" s="303"/>
      <c r="R125" s="303"/>
      <c r="S125" s="303"/>
      <c r="T125" s="303"/>
      <c r="U125" s="303"/>
      <c r="V125" s="284"/>
      <c r="W125" s="284"/>
      <c r="X125" s="284"/>
      <c r="Y125" s="284"/>
      <c r="Z125" s="269"/>
      <c r="AA125" s="269"/>
      <c r="AB125" s="10"/>
    </row>
    <row r="126" spans="2:28" ht="39.75" customHeight="1" thickBot="1">
      <c r="B126" s="269" t="s">
        <v>125</v>
      </c>
      <c r="C126" s="269" t="s">
        <v>7</v>
      </c>
      <c r="D126" s="269" t="s">
        <v>8</v>
      </c>
      <c r="E126" s="269" t="s">
        <v>9</v>
      </c>
      <c r="F126" s="269" t="s">
        <v>10</v>
      </c>
      <c r="G126" s="285" t="s">
        <v>11</v>
      </c>
      <c r="H126" s="285" t="s">
        <v>101</v>
      </c>
      <c r="I126" s="295" t="s">
        <v>12</v>
      </c>
      <c r="J126" s="285" t="s">
        <v>13</v>
      </c>
      <c r="K126" s="296" t="s">
        <v>128</v>
      </c>
      <c r="L126" s="285" t="s">
        <v>90</v>
      </c>
      <c r="M126" s="269" t="s">
        <v>15</v>
      </c>
      <c r="N126" s="269" t="s">
        <v>16</v>
      </c>
      <c r="O126" s="269" t="s">
        <v>17</v>
      </c>
      <c r="P126" s="294" t="s">
        <v>138</v>
      </c>
      <c r="Q126" s="294" t="s">
        <v>139</v>
      </c>
      <c r="R126" s="269" t="s">
        <v>20</v>
      </c>
      <c r="S126" s="294" t="s">
        <v>21</v>
      </c>
      <c r="T126" s="269" t="s">
        <v>22</v>
      </c>
      <c r="U126" s="269"/>
      <c r="V126" s="269" t="s">
        <v>23</v>
      </c>
      <c r="W126" s="269"/>
      <c r="X126" s="269" t="s">
        <v>24</v>
      </c>
      <c r="Y126" s="269"/>
      <c r="Z126" s="269"/>
      <c r="AA126" s="269"/>
      <c r="AB126" s="10"/>
    </row>
    <row r="127" spans="2:28" ht="39.75" customHeight="1" thickBot="1">
      <c r="B127" s="269"/>
      <c r="C127" s="269"/>
      <c r="D127" s="269"/>
      <c r="E127" s="269"/>
      <c r="F127" s="269"/>
      <c r="G127" s="285"/>
      <c r="H127" s="285"/>
      <c r="I127" s="295"/>
      <c r="J127" s="285"/>
      <c r="K127" s="297"/>
      <c r="L127" s="298"/>
      <c r="M127" s="285"/>
      <c r="N127" s="285"/>
      <c r="O127" s="285"/>
      <c r="P127" s="294"/>
      <c r="Q127" s="294"/>
      <c r="R127" s="269"/>
      <c r="S127" s="294"/>
      <c r="T127" s="294" t="s">
        <v>25</v>
      </c>
      <c r="U127" s="269" t="s">
        <v>26</v>
      </c>
      <c r="V127" s="269"/>
      <c r="W127" s="269"/>
      <c r="X127" s="269"/>
      <c r="Y127" s="269"/>
      <c r="Z127" s="269"/>
      <c r="AA127" s="269"/>
      <c r="AB127" s="10"/>
    </row>
    <row r="128" spans="2:28" ht="39.75" customHeight="1" thickBot="1">
      <c r="B128" s="269"/>
      <c r="C128" s="269"/>
      <c r="D128" s="269"/>
      <c r="E128" s="269"/>
      <c r="F128" s="269"/>
      <c r="G128" s="27" t="s">
        <v>27</v>
      </c>
      <c r="H128" s="27" t="s">
        <v>94</v>
      </c>
      <c r="I128" s="27" t="s">
        <v>29</v>
      </c>
      <c r="J128" s="27" t="s">
        <v>86</v>
      </c>
      <c r="K128" s="296"/>
      <c r="L128" s="27" t="s">
        <v>91</v>
      </c>
      <c r="M128" s="269"/>
      <c r="N128" s="269"/>
      <c r="O128" s="269"/>
      <c r="P128" s="294"/>
      <c r="Q128" s="294"/>
      <c r="R128" s="269"/>
      <c r="S128" s="294"/>
      <c r="T128" s="294"/>
      <c r="U128" s="269"/>
      <c r="V128" s="269"/>
      <c r="W128" s="269"/>
      <c r="X128" s="269"/>
      <c r="Y128" s="269"/>
      <c r="Z128" s="269" t="s">
        <v>49</v>
      </c>
      <c r="AA128" s="269"/>
      <c r="AB128" s="10"/>
    </row>
    <row r="129" spans="1:27" s="82" customFormat="1" ht="52.5">
      <c r="A129" s="88"/>
      <c r="B129" s="13" t="s">
        <v>266</v>
      </c>
      <c r="C129" s="13">
        <v>2023</v>
      </c>
      <c r="D129" s="13"/>
      <c r="E129" s="13" t="s">
        <v>71</v>
      </c>
      <c r="F129" s="13" t="s">
        <v>157</v>
      </c>
      <c r="G129" s="13" t="s">
        <v>71</v>
      </c>
      <c r="H129" s="13" t="s">
        <v>56</v>
      </c>
      <c r="I129" s="13" t="s">
        <v>44</v>
      </c>
      <c r="J129" s="13" t="s">
        <v>159</v>
      </c>
      <c r="K129" s="14" t="s">
        <v>160</v>
      </c>
      <c r="L129" s="13">
        <v>1</v>
      </c>
      <c r="M129" s="13" t="s">
        <v>161</v>
      </c>
      <c r="N129" s="13" t="s">
        <v>93</v>
      </c>
      <c r="O129" s="13" t="s">
        <v>32</v>
      </c>
      <c r="P129" s="89">
        <v>25000</v>
      </c>
      <c r="Q129" s="89">
        <v>25000</v>
      </c>
      <c r="R129" s="89"/>
      <c r="S129" s="89">
        <v>50000</v>
      </c>
      <c r="T129" s="89"/>
      <c r="U129" s="101"/>
      <c r="V129" s="434">
        <v>226120</v>
      </c>
      <c r="W129" s="435"/>
      <c r="X129" s="434" t="s">
        <v>158</v>
      </c>
      <c r="Y129" s="435"/>
      <c r="Z129" s="442"/>
      <c r="AA129" s="443"/>
    </row>
    <row r="130" spans="1:27" s="82" customFormat="1" ht="39.75" customHeight="1">
      <c r="A130" s="88"/>
      <c r="B130" s="13" t="s">
        <v>267</v>
      </c>
      <c r="C130" s="13">
        <v>2023</v>
      </c>
      <c r="D130" s="13"/>
      <c r="E130" s="13" t="s">
        <v>71</v>
      </c>
      <c r="F130" s="13" t="s">
        <v>157</v>
      </c>
      <c r="G130" s="13" t="s">
        <v>71</v>
      </c>
      <c r="H130" s="13" t="s">
        <v>56</v>
      </c>
      <c r="I130" s="13" t="s">
        <v>44</v>
      </c>
      <c r="J130" s="13" t="s">
        <v>162</v>
      </c>
      <c r="K130" s="14" t="s">
        <v>163</v>
      </c>
      <c r="L130" s="13">
        <v>1</v>
      </c>
      <c r="M130" s="13" t="s">
        <v>161</v>
      </c>
      <c r="N130" s="13" t="s">
        <v>93</v>
      </c>
      <c r="O130" s="13" t="s">
        <v>32</v>
      </c>
      <c r="P130" s="89">
        <v>15000</v>
      </c>
      <c r="Q130" s="89">
        <v>15000</v>
      </c>
      <c r="R130" s="89"/>
      <c r="S130" s="89">
        <v>30000</v>
      </c>
      <c r="T130" s="89"/>
      <c r="U130" s="101"/>
      <c r="V130" s="270">
        <v>226120</v>
      </c>
      <c r="W130" s="270"/>
      <c r="X130" s="270" t="s">
        <v>158</v>
      </c>
      <c r="Y130" s="270"/>
      <c r="Z130" s="313"/>
      <c r="AA130" s="313"/>
    </row>
    <row r="131" spans="1:27" s="100" customFormat="1" ht="12.75">
      <c r="A131" s="88"/>
      <c r="B131" s="32"/>
      <c r="C131" s="32"/>
      <c r="D131" s="32"/>
      <c r="E131" s="32"/>
      <c r="F131" s="32"/>
      <c r="G131" s="32"/>
      <c r="H131" s="32"/>
      <c r="I131" s="32"/>
      <c r="J131" s="32"/>
      <c r="K131" s="34"/>
      <c r="L131" s="32"/>
      <c r="M131" s="32"/>
      <c r="N131" s="32"/>
      <c r="O131" s="32"/>
      <c r="P131" s="93"/>
      <c r="Q131" s="93"/>
      <c r="R131" s="93"/>
      <c r="S131" s="93"/>
      <c r="T131" s="93"/>
      <c r="V131" s="32"/>
      <c r="W131" s="32"/>
      <c r="X131" s="32"/>
      <c r="Y131" s="32"/>
      <c r="Z131" s="97"/>
      <c r="AA131" s="97"/>
    </row>
    <row r="132" ht="12.75"/>
    <row r="133" spans="1:27" s="100" customFormat="1" ht="13.5" thickBot="1">
      <c r="A133" s="88"/>
      <c r="B133" s="32"/>
      <c r="C133" s="32"/>
      <c r="D133" s="32"/>
      <c r="E133" s="32"/>
      <c r="F133" s="32"/>
      <c r="G133" s="32"/>
      <c r="H133" s="32"/>
      <c r="I133" s="32"/>
      <c r="J133" s="32"/>
      <c r="K133" s="34"/>
      <c r="L133" s="32"/>
      <c r="M133" s="32"/>
      <c r="N133" s="32"/>
      <c r="O133" s="32"/>
      <c r="P133" s="93"/>
      <c r="Q133" s="93"/>
      <c r="R133" s="93"/>
      <c r="S133" s="93"/>
      <c r="T133" s="93"/>
      <c r="V133" s="32"/>
      <c r="W133" s="32"/>
      <c r="X133" s="32"/>
      <c r="Y133" s="32"/>
      <c r="Z133" s="97"/>
      <c r="AA133" s="97"/>
    </row>
    <row r="134" spans="2:28" ht="33" customHeight="1" thickBot="1">
      <c r="B134" s="50" t="s">
        <v>301</v>
      </c>
      <c r="C134" s="94"/>
      <c r="E134" s="4"/>
      <c r="P134" s="303" t="s">
        <v>3</v>
      </c>
      <c r="Q134" s="303"/>
      <c r="R134" s="303"/>
      <c r="S134" s="303"/>
      <c r="T134" s="303"/>
      <c r="U134" s="303"/>
      <c r="V134" s="284" t="s">
        <v>55</v>
      </c>
      <c r="W134" s="284"/>
      <c r="X134" s="284"/>
      <c r="Y134" s="284"/>
      <c r="Z134" s="269" t="s">
        <v>48</v>
      </c>
      <c r="AA134" s="269"/>
      <c r="AB134" s="10"/>
    </row>
    <row r="135" spans="2:28" ht="13.5" thickBot="1">
      <c r="B135" s="38"/>
      <c r="P135" s="369"/>
      <c r="Q135" s="369"/>
      <c r="R135" s="369"/>
      <c r="S135" s="369"/>
      <c r="T135" s="369"/>
      <c r="U135" s="369"/>
      <c r="V135" s="349"/>
      <c r="W135" s="349"/>
      <c r="X135" s="349"/>
      <c r="Y135" s="349"/>
      <c r="Z135" s="269"/>
      <c r="AA135" s="269"/>
      <c r="AB135" s="10"/>
    </row>
    <row r="136" spans="2:28" ht="39.75" customHeight="1" thickBot="1">
      <c r="B136" s="334" t="s">
        <v>125</v>
      </c>
      <c r="C136" s="334" t="s">
        <v>7</v>
      </c>
      <c r="D136" s="334" t="s">
        <v>8</v>
      </c>
      <c r="E136" s="334" t="s">
        <v>9</v>
      </c>
      <c r="F136" s="334" t="s">
        <v>10</v>
      </c>
      <c r="G136" s="315" t="s">
        <v>11</v>
      </c>
      <c r="H136" s="285" t="s">
        <v>101</v>
      </c>
      <c r="I136" s="295" t="s">
        <v>12</v>
      </c>
      <c r="J136" s="330" t="s">
        <v>13</v>
      </c>
      <c r="K136" s="358" t="s">
        <v>128</v>
      </c>
      <c r="L136" s="362" t="s">
        <v>90</v>
      </c>
      <c r="M136" s="334" t="s">
        <v>15</v>
      </c>
      <c r="N136" s="334" t="s">
        <v>16</v>
      </c>
      <c r="O136" s="334" t="s">
        <v>17</v>
      </c>
      <c r="P136" s="446" t="s">
        <v>138</v>
      </c>
      <c r="Q136" s="353" t="s">
        <v>139</v>
      </c>
      <c r="R136" s="355" t="s">
        <v>20</v>
      </c>
      <c r="S136" s="331" t="s">
        <v>21</v>
      </c>
      <c r="T136" s="350" t="s">
        <v>22</v>
      </c>
      <c r="U136" s="338"/>
      <c r="V136" s="338" t="s">
        <v>23</v>
      </c>
      <c r="W136" s="338"/>
      <c r="X136" s="338" t="s">
        <v>24</v>
      </c>
      <c r="Y136" s="355"/>
      <c r="Z136" s="302"/>
      <c r="AA136" s="269"/>
      <c r="AB136" s="10"/>
    </row>
    <row r="137" spans="2:28" ht="39.75" customHeight="1" thickBot="1">
      <c r="B137" s="337"/>
      <c r="C137" s="337"/>
      <c r="D137" s="337"/>
      <c r="E137" s="337"/>
      <c r="F137" s="337"/>
      <c r="G137" s="315"/>
      <c r="H137" s="285"/>
      <c r="I137" s="295"/>
      <c r="J137" s="330"/>
      <c r="K137" s="447"/>
      <c r="L137" s="410"/>
      <c r="M137" s="335"/>
      <c r="N137" s="335"/>
      <c r="O137" s="335"/>
      <c r="P137" s="444"/>
      <c r="Q137" s="294"/>
      <c r="R137" s="356"/>
      <c r="S137" s="332"/>
      <c r="T137" s="444" t="s">
        <v>25</v>
      </c>
      <c r="U137" s="269" t="s">
        <v>26</v>
      </c>
      <c r="V137" s="269"/>
      <c r="W137" s="269"/>
      <c r="X137" s="269"/>
      <c r="Y137" s="356"/>
      <c r="Z137" s="302"/>
      <c r="AA137" s="269"/>
      <c r="AB137" s="10"/>
    </row>
    <row r="138" spans="2:28" ht="39.75" customHeight="1" thickBot="1">
      <c r="B138" s="336"/>
      <c r="C138" s="336"/>
      <c r="D138" s="336"/>
      <c r="E138" s="336"/>
      <c r="F138" s="336"/>
      <c r="G138" s="162" t="s">
        <v>27</v>
      </c>
      <c r="H138" s="160" t="s">
        <v>94</v>
      </c>
      <c r="I138" s="160" t="s">
        <v>29</v>
      </c>
      <c r="J138" s="161" t="s">
        <v>86</v>
      </c>
      <c r="K138" s="360"/>
      <c r="L138" s="29" t="s">
        <v>91</v>
      </c>
      <c r="M138" s="336"/>
      <c r="N138" s="336"/>
      <c r="O138" s="336"/>
      <c r="P138" s="445"/>
      <c r="Q138" s="354"/>
      <c r="R138" s="357"/>
      <c r="S138" s="333"/>
      <c r="T138" s="445"/>
      <c r="U138" s="339"/>
      <c r="V138" s="339"/>
      <c r="W138" s="339"/>
      <c r="X138" s="339"/>
      <c r="Y138" s="357"/>
      <c r="Z138" s="315" t="s">
        <v>49</v>
      </c>
      <c r="AA138" s="285"/>
      <c r="AB138" s="10"/>
    </row>
    <row r="139" spans="2:27" s="33" customFormat="1" ht="39.75" customHeight="1">
      <c r="B139" s="105" t="s">
        <v>268</v>
      </c>
      <c r="C139" s="105">
        <v>2023</v>
      </c>
      <c r="D139" s="105" t="s">
        <v>303</v>
      </c>
      <c r="E139" s="105" t="s">
        <v>32</v>
      </c>
      <c r="F139" s="105" t="s">
        <v>114</v>
      </c>
      <c r="G139" s="105" t="s">
        <v>32</v>
      </c>
      <c r="H139" s="105" t="s">
        <v>56</v>
      </c>
      <c r="I139" s="105" t="s">
        <v>164</v>
      </c>
      <c r="J139" s="105" t="s">
        <v>113</v>
      </c>
      <c r="K139" s="119" t="s">
        <v>304</v>
      </c>
      <c r="L139" s="105">
        <v>1</v>
      </c>
      <c r="M139" s="105" t="s">
        <v>305</v>
      </c>
      <c r="N139" s="105" t="s">
        <v>66</v>
      </c>
      <c r="O139" s="105" t="s">
        <v>32</v>
      </c>
      <c r="P139" s="123">
        <v>286885.25</v>
      </c>
      <c r="Q139" s="105"/>
      <c r="R139" s="105"/>
      <c r="S139" s="123">
        <f>P139+Q139+R139</f>
        <v>286885.25</v>
      </c>
      <c r="T139" s="105"/>
      <c r="U139" s="105"/>
      <c r="V139" s="437">
        <v>237377</v>
      </c>
      <c r="W139" s="437"/>
      <c r="X139" s="437" t="s">
        <v>34</v>
      </c>
      <c r="Y139" s="437"/>
      <c r="Z139" s="271"/>
      <c r="AA139" s="271"/>
    </row>
    <row r="140" spans="2:27" s="33" customFormat="1" ht="39.75" customHeight="1">
      <c r="B140" s="13" t="s">
        <v>269</v>
      </c>
      <c r="C140" s="13">
        <v>2023</v>
      </c>
      <c r="D140" s="13" t="s">
        <v>306</v>
      </c>
      <c r="E140" s="13" t="s">
        <v>32</v>
      </c>
      <c r="F140" s="13" t="s">
        <v>114</v>
      </c>
      <c r="G140" s="13" t="s">
        <v>32</v>
      </c>
      <c r="H140" s="13" t="s">
        <v>56</v>
      </c>
      <c r="I140" s="13" t="s">
        <v>164</v>
      </c>
      <c r="J140" s="13" t="s">
        <v>113</v>
      </c>
      <c r="K140" s="14" t="s">
        <v>307</v>
      </c>
      <c r="L140" s="13">
        <v>1</v>
      </c>
      <c r="M140" s="13" t="s">
        <v>305</v>
      </c>
      <c r="N140" s="13" t="s">
        <v>308</v>
      </c>
      <c r="O140" s="13" t="s">
        <v>32</v>
      </c>
      <c r="P140" s="123">
        <v>98360.66</v>
      </c>
      <c r="Q140" s="13"/>
      <c r="R140" s="13"/>
      <c r="S140" s="123">
        <v>98360.66</v>
      </c>
      <c r="T140" s="13"/>
      <c r="U140" s="13"/>
      <c r="V140" s="270">
        <v>237377</v>
      </c>
      <c r="W140" s="270"/>
      <c r="X140" s="270" t="s">
        <v>34</v>
      </c>
      <c r="Y140" s="270"/>
      <c r="Z140" s="271"/>
      <c r="AA140" s="271"/>
    </row>
    <row r="141" spans="1:27" s="84" customFormat="1" ht="39.75" customHeight="1">
      <c r="A141" s="88"/>
      <c r="B141" s="13" t="s">
        <v>270</v>
      </c>
      <c r="C141" s="13">
        <v>2023</v>
      </c>
      <c r="D141" s="13"/>
      <c r="E141" s="71" t="s">
        <v>32</v>
      </c>
      <c r="F141" s="71" t="s">
        <v>114</v>
      </c>
      <c r="G141" s="13" t="s">
        <v>32</v>
      </c>
      <c r="H141" s="13" t="s">
        <v>56</v>
      </c>
      <c r="I141" s="13" t="s">
        <v>164</v>
      </c>
      <c r="J141" s="13" t="s">
        <v>113</v>
      </c>
      <c r="K141" s="14" t="s">
        <v>208</v>
      </c>
      <c r="L141" s="13">
        <v>2</v>
      </c>
      <c r="M141" s="13" t="s">
        <v>504</v>
      </c>
      <c r="N141" s="13" t="s">
        <v>66</v>
      </c>
      <c r="O141" s="71" t="s">
        <v>32</v>
      </c>
      <c r="P141" s="89">
        <f>50000/1.22</f>
        <v>40983.60655737705</v>
      </c>
      <c r="Q141" s="89"/>
      <c r="R141" s="89"/>
      <c r="S141" s="89">
        <f>P141+Q141+R141</f>
        <v>40983.60655737705</v>
      </c>
      <c r="T141" s="89"/>
      <c r="U141" s="71"/>
      <c r="V141" s="270">
        <v>237377</v>
      </c>
      <c r="W141" s="271"/>
      <c r="X141" s="271" t="s">
        <v>34</v>
      </c>
      <c r="Y141" s="271"/>
      <c r="Z141" s="271"/>
      <c r="AA141" s="271"/>
    </row>
    <row r="142" ht="12.75"/>
    <row r="143" ht="12.75"/>
    <row r="144" ht="12.75"/>
    <row r="145" spans="1:27" s="31" customFormat="1" ht="13.5" thickBot="1">
      <c r="A145" s="2"/>
      <c r="B145" s="2"/>
      <c r="C145" s="2"/>
      <c r="D145" s="2"/>
      <c r="E145" s="2"/>
      <c r="F145" s="2"/>
      <c r="G145" s="2"/>
      <c r="H145" s="2"/>
      <c r="I145" s="2"/>
      <c r="J145" s="2"/>
      <c r="K145" s="42"/>
      <c r="L145" s="2"/>
      <c r="M145" s="2"/>
      <c r="N145" s="2"/>
      <c r="O145" s="2"/>
      <c r="S145" s="229"/>
      <c r="V145" s="229"/>
      <c r="Z145" s="2"/>
      <c r="AA145" s="2"/>
    </row>
    <row r="146" spans="1:27" s="31" customFormat="1" ht="39.75" customHeight="1" thickBot="1">
      <c r="A146" s="2"/>
      <c r="B146" s="50" t="s">
        <v>599</v>
      </c>
      <c r="C146" s="230"/>
      <c r="D146" s="2"/>
      <c r="E146" s="2"/>
      <c r="F146" s="2"/>
      <c r="G146" s="2"/>
      <c r="H146" s="2"/>
      <c r="I146" s="2"/>
      <c r="J146" s="2"/>
      <c r="K146" s="42"/>
      <c r="L146" s="2"/>
      <c r="M146" s="2"/>
      <c r="N146" s="2"/>
      <c r="O146" s="2"/>
      <c r="P146" s="474" t="s">
        <v>3</v>
      </c>
      <c r="Q146" s="474"/>
      <c r="R146" s="474"/>
      <c r="S146" s="474"/>
      <c r="T146" s="474"/>
      <c r="U146" s="474"/>
      <c r="V146" s="406" t="s">
        <v>55</v>
      </c>
      <c r="W146" s="406"/>
      <c r="X146" s="406"/>
      <c r="Y146" s="406"/>
      <c r="Z146" s="273" t="s">
        <v>48</v>
      </c>
      <c r="AA146" s="273"/>
    </row>
    <row r="147" spans="1:27" s="31" customFormat="1" ht="39.75" customHeight="1" thickBot="1">
      <c r="A147" s="2"/>
      <c r="B147" s="45"/>
      <c r="C147" s="2"/>
      <c r="D147" s="2"/>
      <c r="E147" s="2"/>
      <c r="F147" s="2"/>
      <c r="G147" s="2"/>
      <c r="H147" s="2"/>
      <c r="I147" s="2"/>
      <c r="J147" s="2"/>
      <c r="K147" s="42"/>
      <c r="L147" s="2"/>
      <c r="M147" s="2"/>
      <c r="N147" s="2"/>
      <c r="O147" s="2"/>
      <c r="P147" s="475"/>
      <c r="Q147" s="475"/>
      <c r="R147" s="475"/>
      <c r="S147" s="475"/>
      <c r="T147" s="475"/>
      <c r="U147" s="475"/>
      <c r="V147" s="476"/>
      <c r="W147" s="476"/>
      <c r="X147" s="476"/>
      <c r="Y147" s="476"/>
      <c r="Z147" s="273"/>
      <c r="AA147" s="273"/>
    </row>
    <row r="148" spans="1:27" s="31" customFormat="1" ht="39.75" customHeight="1" thickBot="1">
      <c r="A148" s="2"/>
      <c r="B148" s="286" t="s">
        <v>125</v>
      </c>
      <c r="C148" s="286" t="s">
        <v>7</v>
      </c>
      <c r="D148" s="286" t="s">
        <v>8</v>
      </c>
      <c r="E148" s="286" t="s">
        <v>9</v>
      </c>
      <c r="F148" s="286" t="s">
        <v>10</v>
      </c>
      <c r="G148" s="283" t="s">
        <v>11</v>
      </c>
      <c r="H148" s="274" t="s">
        <v>101</v>
      </c>
      <c r="I148" s="276" t="s">
        <v>12</v>
      </c>
      <c r="J148" s="278" t="s">
        <v>13</v>
      </c>
      <c r="K148" s="279" t="s">
        <v>128</v>
      </c>
      <c r="L148" s="472" t="s">
        <v>90</v>
      </c>
      <c r="M148" s="286" t="s">
        <v>15</v>
      </c>
      <c r="N148" s="286" t="s">
        <v>16</v>
      </c>
      <c r="O148" s="286" t="s">
        <v>17</v>
      </c>
      <c r="P148" s="477" t="s">
        <v>138</v>
      </c>
      <c r="Q148" s="399" t="s">
        <v>139</v>
      </c>
      <c r="R148" s="291" t="s">
        <v>20</v>
      </c>
      <c r="S148" s="479" t="s">
        <v>21</v>
      </c>
      <c r="T148" s="395" t="s">
        <v>22</v>
      </c>
      <c r="U148" s="290"/>
      <c r="V148" s="290" t="s">
        <v>23</v>
      </c>
      <c r="W148" s="290"/>
      <c r="X148" s="290" t="s">
        <v>24</v>
      </c>
      <c r="Y148" s="291"/>
      <c r="Z148" s="282"/>
      <c r="AA148" s="273"/>
    </row>
    <row r="149" spans="1:27" s="31" customFormat="1" ht="39.75" customHeight="1" thickBot="1">
      <c r="A149" s="2"/>
      <c r="B149" s="287"/>
      <c r="C149" s="287"/>
      <c r="D149" s="287"/>
      <c r="E149" s="287"/>
      <c r="F149" s="287"/>
      <c r="G149" s="283"/>
      <c r="H149" s="274"/>
      <c r="I149" s="276"/>
      <c r="J149" s="278"/>
      <c r="K149" s="281"/>
      <c r="L149" s="473"/>
      <c r="M149" s="288"/>
      <c r="N149" s="288"/>
      <c r="O149" s="288"/>
      <c r="P149" s="459"/>
      <c r="Q149" s="275"/>
      <c r="R149" s="292"/>
      <c r="S149" s="480"/>
      <c r="T149" s="459" t="s">
        <v>25</v>
      </c>
      <c r="U149" s="273" t="s">
        <v>26</v>
      </c>
      <c r="V149" s="273"/>
      <c r="W149" s="273"/>
      <c r="X149" s="273"/>
      <c r="Y149" s="292"/>
      <c r="Z149" s="282"/>
      <c r="AA149" s="273"/>
    </row>
    <row r="150" spans="1:27" s="31" customFormat="1" ht="13.5" thickBot="1">
      <c r="A150" s="2"/>
      <c r="B150" s="394"/>
      <c r="C150" s="394"/>
      <c r="D150" s="394"/>
      <c r="E150" s="394"/>
      <c r="F150" s="288"/>
      <c r="G150" s="180" t="s">
        <v>27</v>
      </c>
      <c r="H150" s="181" t="s">
        <v>94</v>
      </c>
      <c r="I150" s="181" t="s">
        <v>29</v>
      </c>
      <c r="J150" s="237" t="s">
        <v>86</v>
      </c>
      <c r="K150" s="281"/>
      <c r="L150" s="238" t="s">
        <v>91</v>
      </c>
      <c r="M150" s="288"/>
      <c r="N150" s="288"/>
      <c r="O150" s="288"/>
      <c r="P150" s="478"/>
      <c r="Q150" s="276"/>
      <c r="R150" s="293"/>
      <c r="S150" s="481"/>
      <c r="T150" s="478"/>
      <c r="U150" s="274"/>
      <c r="V150" s="274"/>
      <c r="W150" s="274"/>
      <c r="X150" s="274"/>
      <c r="Y150" s="293"/>
      <c r="Z150" s="283" t="s">
        <v>49</v>
      </c>
      <c r="AA150" s="274"/>
    </row>
    <row r="151" spans="1:27" s="31" customFormat="1" ht="26.25">
      <c r="A151" s="2"/>
      <c r="B151" s="105" t="s">
        <v>600</v>
      </c>
      <c r="C151" s="105">
        <v>2023</v>
      </c>
      <c r="D151" s="105" t="s">
        <v>601</v>
      </c>
      <c r="E151" s="112" t="s">
        <v>99</v>
      </c>
      <c r="F151" s="71" t="s">
        <v>45</v>
      </c>
      <c r="G151" s="71" t="s">
        <v>45</v>
      </c>
      <c r="H151" s="13" t="s">
        <v>38</v>
      </c>
      <c r="I151" s="71" t="s">
        <v>506</v>
      </c>
      <c r="J151" s="71"/>
      <c r="K151" s="14" t="s">
        <v>602</v>
      </c>
      <c r="L151" s="71">
        <v>1</v>
      </c>
      <c r="M151" s="13" t="s">
        <v>504</v>
      </c>
      <c r="N151" s="71" t="s">
        <v>603</v>
      </c>
      <c r="O151" s="71" t="s">
        <v>45</v>
      </c>
      <c r="P151" s="89" t="s">
        <v>604</v>
      </c>
      <c r="Q151" s="89" t="s">
        <v>605</v>
      </c>
      <c r="R151" s="80"/>
      <c r="S151" s="139">
        <v>2459016.4</v>
      </c>
      <c r="T151" s="80"/>
      <c r="U151" s="80"/>
      <c r="V151" s="461"/>
      <c r="W151" s="462"/>
      <c r="X151" s="461" t="s">
        <v>606</v>
      </c>
      <c r="Y151" s="462"/>
      <c r="Z151" s="486" t="s">
        <v>607</v>
      </c>
      <c r="AA151" s="487"/>
    </row>
    <row r="152" spans="1:27" s="31" customFormat="1" ht="12.75">
      <c r="A152" s="2"/>
      <c r="B152" s="2"/>
      <c r="C152" s="2"/>
      <c r="D152" s="2"/>
      <c r="E152" s="2"/>
      <c r="F152" s="2"/>
      <c r="G152" s="2"/>
      <c r="H152" s="2"/>
      <c r="I152" s="2"/>
      <c r="J152" s="2"/>
      <c r="K152" s="42"/>
      <c r="L152" s="2"/>
      <c r="M152" s="2"/>
      <c r="N152" s="2"/>
      <c r="O152" s="2"/>
      <c r="S152" s="229"/>
      <c r="V152" s="229"/>
      <c r="Z152" s="2"/>
      <c r="AA152" s="2"/>
    </row>
    <row r="153" ht="12.75"/>
    <row r="154" ht="12.75"/>
    <row r="155" spans="1:27" s="97" customFormat="1" ht="12.75">
      <c r="A155" s="88"/>
      <c r="B155" s="32"/>
      <c r="C155" s="32"/>
      <c r="D155" s="32"/>
      <c r="E155" s="33"/>
      <c r="F155" s="33"/>
      <c r="G155" s="32"/>
      <c r="H155" s="32"/>
      <c r="I155" s="32"/>
      <c r="J155" s="32"/>
      <c r="K155" s="34"/>
      <c r="L155" s="32"/>
      <c r="M155" s="32"/>
      <c r="N155" s="32"/>
      <c r="O155" s="33"/>
      <c r="P155" s="93"/>
      <c r="Q155" s="93"/>
      <c r="R155" s="93"/>
      <c r="S155" s="93"/>
      <c r="T155" s="93"/>
      <c r="U155" s="33"/>
      <c r="V155" s="32"/>
      <c r="W155" s="33"/>
      <c r="X155" s="33"/>
      <c r="Y155" s="33"/>
      <c r="Z155" s="33"/>
      <c r="AA155" s="33"/>
    </row>
    <row r="156" spans="1:27" s="97" customFormat="1" ht="13.5" thickBot="1">
      <c r="A156" s="88"/>
      <c r="B156" s="32"/>
      <c r="C156" s="32"/>
      <c r="D156" s="32"/>
      <c r="E156" s="33"/>
      <c r="F156" s="33"/>
      <c r="G156" s="32"/>
      <c r="H156" s="32"/>
      <c r="I156" s="32"/>
      <c r="J156" s="32"/>
      <c r="K156" s="34"/>
      <c r="L156" s="32"/>
      <c r="M156" s="32"/>
      <c r="N156" s="32"/>
      <c r="O156" s="33"/>
      <c r="P156" s="93"/>
      <c r="Q156" s="93"/>
      <c r="R156" s="93"/>
      <c r="S156" s="93"/>
      <c r="T156" s="93"/>
      <c r="U156" s="33"/>
      <c r="V156" s="32"/>
      <c r="W156" s="33"/>
      <c r="X156" s="33"/>
      <c r="Y156" s="33"/>
      <c r="Z156" s="33"/>
      <c r="AA156" s="33"/>
    </row>
    <row r="157" spans="2:28" ht="39.75" customHeight="1" thickBot="1">
      <c r="B157" s="50" t="s">
        <v>247</v>
      </c>
      <c r="C157" s="94"/>
      <c r="E157" s="4"/>
      <c r="P157" s="325" t="s">
        <v>3</v>
      </c>
      <c r="Q157" s="321"/>
      <c r="R157" s="321"/>
      <c r="S157" s="321"/>
      <c r="T157" s="321"/>
      <c r="U157" s="326"/>
      <c r="V157" s="321" t="s">
        <v>55</v>
      </c>
      <c r="W157" s="321"/>
      <c r="X157" s="321"/>
      <c r="Y157" s="321"/>
      <c r="Z157" s="302" t="s">
        <v>48</v>
      </c>
      <c r="AA157" s="269"/>
      <c r="AB157" s="10"/>
    </row>
    <row r="158" spans="2:28" ht="13.5" thickBot="1">
      <c r="B158" s="94"/>
      <c r="C158" s="94"/>
      <c r="E158" s="4"/>
      <c r="P158" s="327"/>
      <c r="Q158" s="328"/>
      <c r="R158" s="328"/>
      <c r="S158" s="328"/>
      <c r="T158" s="328"/>
      <c r="U158" s="329"/>
      <c r="V158" s="322"/>
      <c r="W158" s="322"/>
      <c r="X158" s="322"/>
      <c r="Y158" s="322"/>
      <c r="Z158" s="302"/>
      <c r="AA158" s="269"/>
      <c r="AB158" s="10"/>
    </row>
    <row r="159" spans="2:28" ht="39.75" customHeight="1" thickBot="1">
      <c r="B159" s="334" t="s">
        <v>125</v>
      </c>
      <c r="C159" s="302" t="s">
        <v>7</v>
      </c>
      <c r="D159" s="269" t="s">
        <v>8</v>
      </c>
      <c r="E159" s="269" t="s">
        <v>9</v>
      </c>
      <c r="F159" s="269" t="s">
        <v>10</v>
      </c>
      <c r="G159" s="285" t="s">
        <v>11</v>
      </c>
      <c r="H159" s="285" t="s">
        <v>101</v>
      </c>
      <c r="I159" s="295" t="s">
        <v>12</v>
      </c>
      <c r="J159" s="285" t="s">
        <v>13</v>
      </c>
      <c r="K159" s="296" t="s">
        <v>128</v>
      </c>
      <c r="L159" s="285" t="s">
        <v>90</v>
      </c>
      <c r="M159" s="269" t="s">
        <v>15</v>
      </c>
      <c r="N159" s="269" t="s">
        <v>16</v>
      </c>
      <c r="O159" s="269" t="s">
        <v>17</v>
      </c>
      <c r="P159" s="320" t="s">
        <v>138</v>
      </c>
      <c r="Q159" s="320" t="s">
        <v>139</v>
      </c>
      <c r="R159" s="298" t="s">
        <v>20</v>
      </c>
      <c r="S159" s="320" t="s">
        <v>21</v>
      </c>
      <c r="T159" s="323" t="s">
        <v>22</v>
      </c>
      <c r="U159" s="324"/>
      <c r="V159" s="298" t="s">
        <v>23</v>
      </c>
      <c r="W159" s="298"/>
      <c r="X159" s="298" t="s">
        <v>24</v>
      </c>
      <c r="Y159" s="298"/>
      <c r="Z159" s="269"/>
      <c r="AA159" s="269"/>
      <c r="AB159" s="10"/>
    </row>
    <row r="160" spans="2:28" ht="39.75" customHeight="1" thickBot="1">
      <c r="B160" s="337"/>
      <c r="C160" s="302"/>
      <c r="D160" s="269"/>
      <c r="E160" s="269"/>
      <c r="F160" s="269"/>
      <c r="G160" s="285"/>
      <c r="H160" s="285"/>
      <c r="I160" s="295"/>
      <c r="J160" s="285"/>
      <c r="K160" s="297"/>
      <c r="L160" s="298"/>
      <c r="M160" s="285"/>
      <c r="N160" s="285"/>
      <c r="O160" s="285"/>
      <c r="P160" s="294"/>
      <c r="Q160" s="294"/>
      <c r="R160" s="269"/>
      <c r="S160" s="294"/>
      <c r="T160" s="294" t="s">
        <v>25</v>
      </c>
      <c r="U160" s="269" t="s">
        <v>26</v>
      </c>
      <c r="V160" s="269"/>
      <c r="W160" s="269"/>
      <c r="X160" s="269"/>
      <c r="Y160" s="269"/>
      <c r="Z160" s="269"/>
      <c r="AA160" s="269"/>
      <c r="AB160" s="10"/>
    </row>
    <row r="161" spans="2:28" ht="39.75" customHeight="1" thickBot="1">
      <c r="B161" s="336"/>
      <c r="C161" s="302"/>
      <c r="D161" s="269"/>
      <c r="E161" s="269"/>
      <c r="F161" s="269"/>
      <c r="G161" s="27" t="s">
        <v>27</v>
      </c>
      <c r="H161" s="27" t="s">
        <v>94</v>
      </c>
      <c r="I161" s="27" t="s">
        <v>29</v>
      </c>
      <c r="J161" s="27" t="s">
        <v>86</v>
      </c>
      <c r="K161" s="296"/>
      <c r="L161" s="27" t="s">
        <v>91</v>
      </c>
      <c r="M161" s="269"/>
      <c r="N161" s="269"/>
      <c r="O161" s="269"/>
      <c r="P161" s="294"/>
      <c r="Q161" s="294"/>
      <c r="R161" s="269"/>
      <c r="S161" s="294"/>
      <c r="T161" s="294"/>
      <c r="U161" s="269"/>
      <c r="V161" s="269"/>
      <c r="W161" s="269"/>
      <c r="X161" s="269"/>
      <c r="Y161" s="269"/>
      <c r="Z161" s="269" t="s">
        <v>49</v>
      </c>
      <c r="AA161" s="269"/>
      <c r="AB161" s="10"/>
    </row>
    <row r="162" spans="1:28" s="103" customFormat="1" ht="39.75" customHeight="1">
      <c r="A162" s="117"/>
      <c r="B162" s="105" t="s">
        <v>271</v>
      </c>
      <c r="C162" s="211">
        <v>2023</v>
      </c>
      <c r="D162" s="13"/>
      <c r="E162" s="140" t="s">
        <v>45</v>
      </c>
      <c r="F162" s="140" t="s">
        <v>84</v>
      </c>
      <c r="G162" s="140" t="s">
        <v>45</v>
      </c>
      <c r="H162" s="140" t="s">
        <v>38</v>
      </c>
      <c r="I162" s="140" t="s">
        <v>124</v>
      </c>
      <c r="J162" s="102"/>
      <c r="K162" s="141" t="s">
        <v>165</v>
      </c>
      <c r="L162" s="140">
        <v>1</v>
      </c>
      <c r="M162" s="140" t="s">
        <v>87</v>
      </c>
      <c r="N162" s="140">
        <v>2023</v>
      </c>
      <c r="O162" s="140" t="s">
        <v>45</v>
      </c>
      <c r="P162" s="89">
        <v>125000</v>
      </c>
      <c r="Q162" s="89"/>
      <c r="R162" s="89"/>
      <c r="S162" s="89">
        <v>125000</v>
      </c>
      <c r="T162" s="89"/>
      <c r="U162" s="140"/>
      <c r="V162" s="270">
        <v>617591</v>
      </c>
      <c r="W162" s="270"/>
      <c r="X162" s="386" t="s">
        <v>88</v>
      </c>
      <c r="Y162" s="386"/>
      <c r="Z162" s="386" t="s">
        <v>45</v>
      </c>
      <c r="AA162" s="386"/>
      <c r="AB162" s="45"/>
    </row>
    <row r="163" spans="1:28" s="103" customFormat="1" ht="39.75" customHeight="1">
      <c r="A163" s="117"/>
      <c r="B163" s="13" t="s">
        <v>272</v>
      </c>
      <c r="C163" s="211">
        <v>2023</v>
      </c>
      <c r="D163" s="13"/>
      <c r="E163" s="140" t="s">
        <v>45</v>
      </c>
      <c r="F163" s="140" t="s">
        <v>84</v>
      </c>
      <c r="G163" s="140" t="s">
        <v>45</v>
      </c>
      <c r="H163" s="140" t="s">
        <v>38</v>
      </c>
      <c r="I163" s="140" t="s">
        <v>124</v>
      </c>
      <c r="J163" s="102"/>
      <c r="K163" s="104" t="s">
        <v>183</v>
      </c>
      <c r="L163" s="140">
        <v>1</v>
      </c>
      <c r="M163" s="140" t="s">
        <v>87</v>
      </c>
      <c r="N163" s="140" t="s">
        <v>116</v>
      </c>
      <c r="O163" s="140" t="s">
        <v>45</v>
      </c>
      <c r="P163" s="30" t="s">
        <v>189</v>
      </c>
      <c r="Q163" s="89"/>
      <c r="R163" s="89"/>
      <c r="S163" s="89" t="s">
        <v>189</v>
      </c>
      <c r="T163" s="89"/>
      <c r="U163" s="140"/>
      <c r="V163" s="385" t="s">
        <v>166</v>
      </c>
      <c r="W163" s="385"/>
      <c r="X163" s="386" t="s">
        <v>167</v>
      </c>
      <c r="Y163" s="386"/>
      <c r="Z163" s="386" t="s">
        <v>45</v>
      </c>
      <c r="AA163" s="386"/>
      <c r="AB163" s="45"/>
    </row>
    <row r="164" spans="1:28" s="103" customFormat="1" ht="39.75" customHeight="1">
      <c r="A164" s="117"/>
      <c r="B164" s="13" t="s">
        <v>273</v>
      </c>
      <c r="C164" s="211">
        <v>2023</v>
      </c>
      <c r="D164" s="13"/>
      <c r="E164" s="140" t="s">
        <v>45</v>
      </c>
      <c r="F164" s="140" t="s">
        <v>84</v>
      </c>
      <c r="G164" s="140" t="s">
        <v>45</v>
      </c>
      <c r="H164" s="140" t="s">
        <v>38</v>
      </c>
      <c r="I164" s="140" t="s">
        <v>124</v>
      </c>
      <c r="J164" s="102"/>
      <c r="K164" s="141" t="s">
        <v>184</v>
      </c>
      <c r="L164" s="140">
        <v>1</v>
      </c>
      <c r="M164" s="140" t="s">
        <v>87</v>
      </c>
      <c r="N164" s="140" t="s">
        <v>168</v>
      </c>
      <c r="O164" s="140" t="s">
        <v>45</v>
      </c>
      <c r="P164" s="89" t="s">
        <v>169</v>
      </c>
      <c r="Q164" s="89"/>
      <c r="R164" s="89"/>
      <c r="S164" s="89" t="s">
        <v>169</v>
      </c>
      <c r="T164" s="89"/>
      <c r="U164" s="140"/>
      <c r="V164" s="270" t="s">
        <v>170</v>
      </c>
      <c r="W164" s="270"/>
      <c r="X164" s="386" t="s">
        <v>171</v>
      </c>
      <c r="Y164" s="386"/>
      <c r="Z164" s="386" t="s">
        <v>45</v>
      </c>
      <c r="AA164" s="386"/>
      <c r="AB164" s="45"/>
    </row>
    <row r="165" spans="1:28" s="103" customFormat="1" ht="39.75" customHeight="1">
      <c r="A165" s="117"/>
      <c r="B165" s="13" t="s">
        <v>274</v>
      </c>
      <c r="C165" s="211">
        <v>2023</v>
      </c>
      <c r="D165" s="13"/>
      <c r="E165" s="140" t="s">
        <v>45</v>
      </c>
      <c r="F165" s="140" t="s">
        <v>84</v>
      </c>
      <c r="G165" s="140" t="s">
        <v>45</v>
      </c>
      <c r="H165" s="140" t="s">
        <v>38</v>
      </c>
      <c r="I165" s="140" t="s">
        <v>124</v>
      </c>
      <c r="J165" s="140"/>
      <c r="K165" s="141" t="s">
        <v>185</v>
      </c>
      <c r="L165" s="140">
        <v>1</v>
      </c>
      <c r="M165" s="140" t="s">
        <v>87</v>
      </c>
      <c r="N165" s="140" t="s">
        <v>115</v>
      </c>
      <c r="O165" s="140" t="s">
        <v>45</v>
      </c>
      <c r="P165" s="89" t="s">
        <v>461</v>
      </c>
      <c r="Q165" s="89"/>
      <c r="R165" s="89"/>
      <c r="S165" s="89" t="s">
        <v>461</v>
      </c>
      <c r="T165" s="89"/>
      <c r="U165" s="140"/>
      <c r="V165" s="387"/>
      <c r="W165" s="387"/>
      <c r="X165" s="386" t="s">
        <v>172</v>
      </c>
      <c r="Y165" s="386"/>
      <c r="Z165" s="386" t="s">
        <v>45</v>
      </c>
      <c r="AA165" s="386"/>
      <c r="AB165" s="45"/>
    </row>
    <row r="166" spans="1:28" s="103" customFormat="1" ht="39.75" customHeight="1">
      <c r="A166" s="117"/>
      <c r="B166" s="13" t="s">
        <v>468</v>
      </c>
      <c r="C166" s="211">
        <v>2023</v>
      </c>
      <c r="D166" s="13"/>
      <c r="E166" s="140" t="s">
        <v>45</v>
      </c>
      <c r="F166" s="140" t="s">
        <v>84</v>
      </c>
      <c r="G166" s="140" t="s">
        <v>45</v>
      </c>
      <c r="H166" s="140" t="s">
        <v>38</v>
      </c>
      <c r="I166" s="140" t="s">
        <v>124</v>
      </c>
      <c r="J166" s="102"/>
      <c r="K166" s="141" t="s">
        <v>186</v>
      </c>
      <c r="L166" s="140">
        <v>1</v>
      </c>
      <c r="M166" s="140" t="s">
        <v>87</v>
      </c>
      <c r="N166" s="140" t="s">
        <v>173</v>
      </c>
      <c r="O166" s="140" t="s">
        <v>45</v>
      </c>
      <c r="P166" s="89" t="s">
        <v>174</v>
      </c>
      <c r="Q166" s="89"/>
      <c r="R166" s="89"/>
      <c r="S166" s="89" t="s">
        <v>174</v>
      </c>
      <c r="T166" s="89"/>
      <c r="U166" s="140"/>
      <c r="V166" s="387"/>
      <c r="W166" s="387"/>
      <c r="X166" s="386" t="s">
        <v>175</v>
      </c>
      <c r="Y166" s="386"/>
      <c r="Z166" s="386" t="s">
        <v>45</v>
      </c>
      <c r="AA166" s="386"/>
      <c r="AB166" s="45"/>
    </row>
    <row r="167" spans="1:28" s="103" customFormat="1" ht="39.75" customHeight="1">
      <c r="A167" s="117"/>
      <c r="B167" s="13" t="s">
        <v>510</v>
      </c>
      <c r="C167" s="211">
        <v>2023</v>
      </c>
      <c r="D167" s="13"/>
      <c r="E167" s="140" t="s">
        <v>45</v>
      </c>
      <c r="F167" s="140" t="s">
        <v>84</v>
      </c>
      <c r="G167" s="140" t="s">
        <v>45</v>
      </c>
      <c r="H167" s="140" t="s">
        <v>38</v>
      </c>
      <c r="I167" s="140" t="s">
        <v>124</v>
      </c>
      <c r="J167" s="102"/>
      <c r="K167" s="141" t="s">
        <v>187</v>
      </c>
      <c r="L167" s="140">
        <v>1</v>
      </c>
      <c r="M167" s="140" t="s">
        <v>87</v>
      </c>
      <c r="N167" s="140" t="s">
        <v>117</v>
      </c>
      <c r="O167" s="140" t="s">
        <v>45</v>
      </c>
      <c r="P167" s="89" t="s">
        <v>176</v>
      </c>
      <c r="Q167" s="89"/>
      <c r="R167" s="89"/>
      <c r="S167" s="89" t="s">
        <v>176</v>
      </c>
      <c r="T167" s="89"/>
      <c r="U167" s="140"/>
      <c r="V167" s="387"/>
      <c r="W167" s="387"/>
      <c r="X167" s="386" t="s">
        <v>177</v>
      </c>
      <c r="Y167" s="386"/>
      <c r="Z167" s="386" t="s">
        <v>45</v>
      </c>
      <c r="AA167" s="386"/>
      <c r="AB167" s="45"/>
    </row>
    <row r="168" spans="1:28" s="103" customFormat="1" ht="39.75" customHeight="1">
      <c r="A168" s="117"/>
      <c r="B168" s="13" t="s">
        <v>511</v>
      </c>
      <c r="C168" s="211">
        <v>2023</v>
      </c>
      <c r="D168" s="13"/>
      <c r="E168" s="140" t="s">
        <v>45</v>
      </c>
      <c r="F168" s="140" t="s">
        <v>84</v>
      </c>
      <c r="G168" s="140" t="s">
        <v>45</v>
      </c>
      <c r="H168" s="140" t="s">
        <v>38</v>
      </c>
      <c r="I168" s="140" t="s">
        <v>124</v>
      </c>
      <c r="J168" s="102"/>
      <c r="K168" s="141" t="s">
        <v>178</v>
      </c>
      <c r="L168" s="140">
        <v>1</v>
      </c>
      <c r="M168" s="140" t="s">
        <v>87</v>
      </c>
      <c r="N168" s="140" t="s">
        <v>118</v>
      </c>
      <c r="O168" s="140" t="s">
        <v>45</v>
      </c>
      <c r="P168" s="89" t="s">
        <v>179</v>
      </c>
      <c r="Q168" s="89"/>
      <c r="R168" s="89"/>
      <c r="S168" s="89" t="s">
        <v>179</v>
      </c>
      <c r="T168" s="89"/>
      <c r="U168" s="140"/>
      <c r="V168" s="387" t="s">
        <v>170</v>
      </c>
      <c r="W168" s="387"/>
      <c r="X168" s="386" t="s">
        <v>171</v>
      </c>
      <c r="Y168" s="386"/>
      <c r="Z168" s="386" t="s">
        <v>45</v>
      </c>
      <c r="AA168" s="386"/>
      <c r="AB168" s="45"/>
    </row>
    <row r="169" spans="1:28" s="103" customFormat="1" ht="39.75" customHeight="1">
      <c r="A169" s="117"/>
      <c r="B169" s="13" t="s">
        <v>512</v>
      </c>
      <c r="C169" s="211">
        <v>2023</v>
      </c>
      <c r="D169" s="13"/>
      <c r="E169" s="140" t="s">
        <v>45</v>
      </c>
      <c r="F169" s="140" t="s">
        <v>84</v>
      </c>
      <c r="G169" s="140" t="s">
        <v>45</v>
      </c>
      <c r="H169" s="140" t="s">
        <v>38</v>
      </c>
      <c r="I169" s="140" t="s">
        <v>124</v>
      </c>
      <c r="J169" s="102"/>
      <c r="K169" s="141" t="s">
        <v>180</v>
      </c>
      <c r="L169" s="140">
        <v>1</v>
      </c>
      <c r="M169" s="140" t="s">
        <v>87</v>
      </c>
      <c r="N169" s="140" t="s">
        <v>119</v>
      </c>
      <c r="O169" s="140" t="s">
        <v>45</v>
      </c>
      <c r="P169" s="89" t="s">
        <v>181</v>
      </c>
      <c r="Q169" s="89"/>
      <c r="R169" s="89"/>
      <c r="S169" s="89" t="s">
        <v>181</v>
      </c>
      <c r="T169" s="89"/>
      <c r="U169" s="140"/>
      <c r="V169" s="387" t="s">
        <v>170</v>
      </c>
      <c r="W169" s="387"/>
      <c r="X169" s="386" t="s">
        <v>171</v>
      </c>
      <c r="Y169" s="386"/>
      <c r="Z169" s="386" t="s">
        <v>45</v>
      </c>
      <c r="AA169" s="386"/>
      <c r="AB169" s="45"/>
    </row>
    <row r="170" spans="1:28" s="103" customFormat="1" ht="39.75" customHeight="1">
      <c r="A170" s="117"/>
      <c r="B170" s="212" t="s">
        <v>275</v>
      </c>
      <c r="C170" s="211">
        <v>2023</v>
      </c>
      <c r="D170" s="140"/>
      <c r="E170" s="140" t="s">
        <v>45</v>
      </c>
      <c r="F170" s="140" t="s">
        <v>84</v>
      </c>
      <c r="G170" s="140" t="s">
        <v>45</v>
      </c>
      <c r="H170" s="140" t="s">
        <v>38</v>
      </c>
      <c r="I170" s="140" t="s">
        <v>124</v>
      </c>
      <c r="J170" s="140"/>
      <c r="K170" s="141" t="s">
        <v>188</v>
      </c>
      <c r="L170" s="140">
        <v>1</v>
      </c>
      <c r="M170" s="140" t="s">
        <v>87</v>
      </c>
      <c r="N170" s="140" t="s">
        <v>182</v>
      </c>
      <c r="O170" s="140" t="s">
        <v>45</v>
      </c>
      <c r="P170" s="89">
        <v>500000</v>
      </c>
      <c r="Q170" s="89"/>
      <c r="R170" s="89"/>
      <c r="S170" s="89">
        <v>500000</v>
      </c>
      <c r="T170" s="89"/>
      <c r="U170" s="140"/>
      <c r="V170" s="386">
        <v>617591</v>
      </c>
      <c r="W170" s="386"/>
      <c r="X170" s="386" t="s">
        <v>88</v>
      </c>
      <c r="Y170" s="386"/>
      <c r="Z170" s="386" t="s">
        <v>45</v>
      </c>
      <c r="AA170" s="386"/>
      <c r="AB170" s="45"/>
    </row>
    <row r="171" spans="1:28" s="3" customFormat="1" ht="36.75" customHeight="1">
      <c r="A171" s="117"/>
      <c r="B171" s="13" t="s">
        <v>513</v>
      </c>
      <c r="C171" s="148">
        <v>2023</v>
      </c>
      <c r="D171" s="149" t="s">
        <v>463</v>
      </c>
      <c r="E171" s="148" t="s">
        <v>45</v>
      </c>
      <c r="F171" s="148" t="s">
        <v>84</v>
      </c>
      <c r="G171" s="148" t="s">
        <v>45</v>
      </c>
      <c r="H171" s="148" t="s">
        <v>38</v>
      </c>
      <c r="I171" s="148" t="s">
        <v>124</v>
      </c>
      <c r="J171" s="148"/>
      <c r="K171" s="150" t="s">
        <v>467</v>
      </c>
      <c r="L171" s="148">
        <v>1</v>
      </c>
      <c r="M171" s="148" t="s">
        <v>87</v>
      </c>
      <c r="N171" s="151" t="s">
        <v>464</v>
      </c>
      <c r="O171" s="148" t="s">
        <v>45</v>
      </c>
      <c r="P171" s="89" t="s">
        <v>465</v>
      </c>
      <c r="Q171" s="148"/>
      <c r="R171" s="148"/>
      <c r="S171" s="152" t="s">
        <v>465</v>
      </c>
      <c r="T171" s="148"/>
      <c r="U171" s="148"/>
      <c r="V171" s="449"/>
      <c r="W171" s="449"/>
      <c r="X171" s="450" t="s">
        <v>466</v>
      </c>
      <c r="Y171" s="450"/>
      <c r="Z171" s="309"/>
      <c r="AA171" s="309"/>
      <c r="AB171" s="1"/>
    </row>
    <row r="172" spans="2:28" ht="12.75">
      <c r="B172" s="33"/>
      <c r="C172" s="56"/>
      <c r="D172" s="57"/>
      <c r="E172" s="56"/>
      <c r="F172" s="56"/>
      <c r="G172" s="56"/>
      <c r="H172" s="57"/>
      <c r="I172" s="57"/>
      <c r="J172" s="58"/>
      <c r="K172" s="59"/>
      <c r="L172" s="60"/>
      <c r="M172" s="57"/>
      <c r="N172" s="57"/>
      <c r="O172" s="57"/>
      <c r="P172" s="61"/>
      <c r="Q172" s="61"/>
      <c r="R172" s="61"/>
      <c r="S172" s="61"/>
      <c r="T172" s="62"/>
      <c r="U172" s="62"/>
      <c r="V172" s="57"/>
      <c r="W172" s="57"/>
      <c r="X172" s="59"/>
      <c r="Y172" s="59"/>
      <c r="Z172" s="57"/>
      <c r="AA172" s="57"/>
      <c r="AB172" s="10"/>
    </row>
    <row r="173" spans="2:28" ht="12.75">
      <c r="B173" s="33"/>
      <c r="C173" s="56"/>
      <c r="D173" s="57"/>
      <c r="E173" s="56"/>
      <c r="F173" s="56"/>
      <c r="G173" s="56"/>
      <c r="H173" s="57"/>
      <c r="I173" s="57"/>
      <c r="J173" s="58"/>
      <c r="K173" s="59"/>
      <c r="L173" s="60"/>
      <c r="M173" s="57"/>
      <c r="N173" s="57"/>
      <c r="O173" s="57"/>
      <c r="P173" s="61"/>
      <c r="Q173" s="61"/>
      <c r="R173" s="61"/>
      <c r="S173" s="61"/>
      <c r="T173" s="62"/>
      <c r="U173" s="62"/>
      <c r="V173" s="57"/>
      <c r="W173" s="57"/>
      <c r="X173" s="59"/>
      <c r="Y173" s="59"/>
      <c r="Z173" s="57"/>
      <c r="AA173" s="57"/>
      <c r="AB173" s="10"/>
    </row>
    <row r="174" spans="2:27" ht="12.75">
      <c r="B174" s="38"/>
      <c r="S174" s="41"/>
      <c r="T174" s="10"/>
      <c r="U174" s="10"/>
      <c r="V174" s="41"/>
      <c r="W174" s="10"/>
      <c r="X174" s="10"/>
      <c r="Y174" s="10"/>
      <c r="Z174" s="4"/>
      <c r="AA174" s="4"/>
    </row>
    <row r="175" spans="2:27" ht="39.75" customHeight="1" thickBot="1">
      <c r="B175" s="25" t="s">
        <v>112</v>
      </c>
      <c r="P175" s="349" t="s">
        <v>3</v>
      </c>
      <c r="Q175" s="349"/>
      <c r="R175" s="349"/>
      <c r="S175" s="349"/>
      <c r="T175" s="349"/>
      <c r="U175" s="349"/>
      <c r="V175" s="349" t="s">
        <v>55</v>
      </c>
      <c r="W175" s="349"/>
      <c r="X175" s="349"/>
      <c r="Y175" s="369"/>
      <c r="Z175" s="370" t="s">
        <v>89</v>
      </c>
      <c r="AA175" s="371"/>
    </row>
    <row r="176" spans="2:27" ht="39.75" customHeight="1" thickBot="1">
      <c r="B176" s="38"/>
      <c r="P176" s="349"/>
      <c r="Q176" s="349"/>
      <c r="R176" s="349"/>
      <c r="S176" s="349"/>
      <c r="T176" s="349"/>
      <c r="U176" s="349"/>
      <c r="V176" s="349"/>
      <c r="W176" s="349"/>
      <c r="X176" s="349"/>
      <c r="Y176" s="369"/>
      <c r="Z176" s="372"/>
      <c r="AA176" s="373"/>
    </row>
    <row r="177" spans="2:27" ht="39.75" customHeight="1" thickBot="1">
      <c r="B177" s="334" t="s">
        <v>6</v>
      </c>
      <c r="C177" s="334" t="s">
        <v>7</v>
      </c>
      <c r="D177" s="334" t="s">
        <v>8</v>
      </c>
      <c r="E177" s="334" t="s">
        <v>9</v>
      </c>
      <c r="F177" s="334" t="s">
        <v>10</v>
      </c>
      <c r="G177" s="315" t="s">
        <v>11</v>
      </c>
      <c r="H177" s="285" t="s">
        <v>63</v>
      </c>
      <c r="I177" s="295" t="s">
        <v>12</v>
      </c>
      <c r="J177" s="330" t="s">
        <v>13</v>
      </c>
      <c r="K177" s="358" t="s">
        <v>120</v>
      </c>
      <c r="L177" s="361" t="s">
        <v>90</v>
      </c>
      <c r="M177" s="334" t="s">
        <v>15</v>
      </c>
      <c r="N177" s="350" t="s">
        <v>16</v>
      </c>
      <c r="O177" s="338" t="s">
        <v>17</v>
      </c>
      <c r="P177" s="353" t="s">
        <v>18</v>
      </c>
      <c r="Q177" s="353" t="s">
        <v>19</v>
      </c>
      <c r="R177" s="355" t="s">
        <v>20</v>
      </c>
      <c r="S177" s="347" t="s">
        <v>21</v>
      </c>
      <c r="T177" s="318" t="s">
        <v>22</v>
      </c>
      <c r="U177" s="319"/>
      <c r="V177" s="350" t="s">
        <v>23</v>
      </c>
      <c r="W177" s="355"/>
      <c r="X177" s="350" t="s">
        <v>24</v>
      </c>
      <c r="Y177" s="355"/>
      <c r="Z177" s="372"/>
      <c r="AA177" s="373"/>
    </row>
    <row r="178" spans="2:27" ht="39.75" customHeight="1" thickBot="1">
      <c r="B178" s="337"/>
      <c r="C178" s="337"/>
      <c r="D178" s="337"/>
      <c r="E178" s="337"/>
      <c r="F178" s="337"/>
      <c r="G178" s="315"/>
      <c r="H178" s="285"/>
      <c r="I178" s="295"/>
      <c r="J178" s="330"/>
      <c r="K178" s="359"/>
      <c r="L178" s="362"/>
      <c r="M178" s="337"/>
      <c r="N178" s="351"/>
      <c r="O178" s="269"/>
      <c r="P178" s="294"/>
      <c r="Q178" s="294"/>
      <c r="R178" s="356"/>
      <c r="S178" s="347"/>
      <c r="T178" s="343" t="s">
        <v>25</v>
      </c>
      <c r="U178" s="334" t="s">
        <v>26</v>
      </c>
      <c r="V178" s="351"/>
      <c r="W178" s="356"/>
      <c r="X178" s="351"/>
      <c r="Y178" s="356"/>
      <c r="Z178" s="352"/>
      <c r="AA178" s="357"/>
    </row>
    <row r="179" spans="1:27" s="10" customFormat="1" ht="39.75" customHeight="1" thickBot="1">
      <c r="A179" s="33"/>
      <c r="B179" s="336"/>
      <c r="C179" s="336"/>
      <c r="D179" s="336"/>
      <c r="E179" s="336"/>
      <c r="F179" s="336"/>
      <c r="G179" s="63" t="s">
        <v>27</v>
      </c>
      <c r="H179" s="64" t="s">
        <v>94</v>
      </c>
      <c r="I179" s="65" t="s">
        <v>29</v>
      </c>
      <c r="J179" s="66" t="s">
        <v>86</v>
      </c>
      <c r="K179" s="360"/>
      <c r="L179" s="165" t="s">
        <v>91</v>
      </c>
      <c r="M179" s="336"/>
      <c r="N179" s="352"/>
      <c r="O179" s="339"/>
      <c r="P179" s="354"/>
      <c r="Q179" s="354"/>
      <c r="R179" s="357"/>
      <c r="S179" s="348"/>
      <c r="T179" s="344"/>
      <c r="U179" s="336"/>
      <c r="V179" s="352"/>
      <c r="W179" s="357"/>
      <c r="X179" s="352"/>
      <c r="Y179" s="357"/>
      <c r="Z179" s="345" t="s">
        <v>49</v>
      </c>
      <c r="AA179" s="346"/>
    </row>
    <row r="180" spans="2:27" s="213" customFormat="1" ht="51.75" customHeight="1">
      <c r="B180" s="145" t="s">
        <v>127</v>
      </c>
      <c r="C180" s="13"/>
      <c r="D180" s="13" t="s">
        <v>390</v>
      </c>
      <c r="E180" s="13" t="s">
        <v>45</v>
      </c>
      <c r="F180" s="13"/>
      <c r="G180" s="13" t="s">
        <v>53</v>
      </c>
      <c r="H180" s="13" t="s">
        <v>387</v>
      </c>
      <c r="I180" s="13" t="s">
        <v>410</v>
      </c>
      <c r="J180" s="13">
        <v>63049</v>
      </c>
      <c r="K180" s="14" t="s">
        <v>129</v>
      </c>
      <c r="L180" s="137"/>
      <c r="M180" s="105" t="s">
        <v>391</v>
      </c>
      <c r="N180" s="137" t="s">
        <v>367</v>
      </c>
      <c r="O180" s="137"/>
      <c r="P180" s="138">
        <v>1966640</v>
      </c>
      <c r="Q180" s="138"/>
      <c r="R180" s="138"/>
      <c r="S180" s="138">
        <f>SUBTOTAL(9,P180:R180)</f>
        <v>1966640</v>
      </c>
      <c r="T180" s="137"/>
      <c r="U180" s="137"/>
      <c r="V180" s="305"/>
      <c r="W180" s="306"/>
      <c r="X180" s="305"/>
      <c r="Y180" s="306"/>
      <c r="Z180" s="305"/>
      <c r="AA180" s="306"/>
    </row>
    <row r="181" spans="2:27" s="213" customFormat="1" ht="55.5" customHeight="1">
      <c r="B181" s="145" t="s">
        <v>131</v>
      </c>
      <c r="C181" s="13"/>
      <c r="D181" s="13" t="s">
        <v>392</v>
      </c>
      <c r="E181" s="13" t="s">
        <v>45</v>
      </c>
      <c r="F181" s="13"/>
      <c r="G181" s="13" t="s">
        <v>53</v>
      </c>
      <c r="H181" s="13" t="s">
        <v>387</v>
      </c>
      <c r="I181" s="13" t="s">
        <v>410</v>
      </c>
      <c r="J181" s="13">
        <v>63049</v>
      </c>
      <c r="K181" s="14" t="s">
        <v>130</v>
      </c>
      <c r="L181" s="137"/>
      <c r="M181" s="13" t="s">
        <v>391</v>
      </c>
      <c r="N181" s="137" t="s">
        <v>367</v>
      </c>
      <c r="O181" s="137"/>
      <c r="P181" s="138">
        <v>1649440</v>
      </c>
      <c r="Q181" s="138"/>
      <c r="R181" s="138"/>
      <c r="S181" s="138">
        <f>SUBTOTAL(9,P181:R181)</f>
        <v>1649440</v>
      </c>
      <c r="T181" s="137"/>
      <c r="U181" s="137"/>
      <c r="V181" s="305"/>
      <c r="W181" s="306"/>
      <c r="X181" s="305"/>
      <c r="Y181" s="306"/>
      <c r="Z181" s="305"/>
      <c r="AA181" s="306"/>
    </row>
    <row r="182" spans="2:27" s="213" customFormat="1" ht="54" customHeight="1">
      <c r="B182" s="67" t="s">
        <v>132</v>
      </c>
      <c r="C182" s="13"/>
      <c r="D182" s="13" t="s">
        <v>393</v>
      </c>
      <c r="E182" s="13" t="s">
        <v>45</v>
      </c>
      <c r="F182" s="13"/>
      <c r="G182" s="13" t="s">
        <v>53</v>
      </c>
      <c r="H182" s="13" t="s">
        <v>387</v>
      </c>
      <c r="I182" s="13" t="s">
        <v>410</v>
      </c>
      <c r="J182" s="13">
        <v>63049</v>
      </c>
      <c r="K182" s="14" t="s">
        <v>126</v>
      </c>
      <c r="L182" s="137"/>
      <c r="M182" s="13" t="s">
        <v>391</v>
      </c>
      <c r="N182" s="137" t="s">
        <v>367</v>
      </c>
      <c r="O182" s="137"/>
      <c r="P182" s="138">
        <v>1649440</v>
      </c>
      <c r="Q182" s="138"/>
      <c r="R182" s="138"/>
      <c r="S182" s="138">
        <f>SUBTOTAL(9,P182:R182)</f>
        <v>1649440</v>
      </c>
      <c r="T182" s="137"/>
      <c r="U182" s="137"/>
      <c r="V182" s="305"/>
      <c r="W182" s="306"/>
      <c r="X182" s="305"/>
      <c r="Y182" s="306"/>
      <c r="Z182" s="305"/>
      <c r="AA182" s="306"/>
    </row>
    <row r="183" spans="2:27" s="133" customFormat="1" ht="63.75" customHeight="1">
      <c r="B183" s="67" t="s">
        <v>411</v>
      </c>
      <c r="C183" s="13"/>
      <c r="D183" s="13" t="s">
        <v>394</v>
      </c>
      <c r="E183" s="13" t="s">
        <v>45</v>
      </c>
      <c r="F183" s="13"/>
      <c r="G183" s="13" t="s">
        <v>53</v>
      </c>
      <c r="H183" s="13" t="s">
        <v>387</v>
      </c>
      <c r="I183" s="13" t="s">
        <v>410</v>
      </c>
      <c r="J183" s="13">
        <v>63049</v>
      </c>
      <c r="K183" s="14" t="s">
        <v>395</v>
      </c>
      <c r="L183" s="137"/>
      <c r="M183" s="13" t="s">
        <v>391</v>
      </c>
      <c r="N183" s="137" t="s">
        <v>367</v>
      </c>
      <c r="O183" s="137"/>
      <c r="P183" s="138">
        <v>1459120</v>
      </c>
      <c r="Q183" s="138"/>
      <c r="R183" s="138"/>
      <c r="S183" s="138">
        <f>SUBTOTAL(9,P183:R183)</f>
        <v>1459120</v>
      </c>
      <c r="T183" s="261"/>
      <c r="U183" s="261"/>
      <c r="V183" s="307"/>
      <c r="W183" s="308"/>
      <c r="X183" s="307"/>
      <c r="Y183" s="308"/>
      <c r="Z183" s="307"/>
      <c r="AA183" s="308"/>
    </row>
    <row r="184" spans="2:27" s="133" customFormat="1" ht="75" customHeight="1">
      <c r="B184" s="67" t="s">
        <v>412</v>
      </c>
      <c r="C184" s="13"/>
      <c r="D184" s="13" t="s">
        <v>386</v>
      </c>
      <c r="E184" s="13" t="s">
        <v>45</v>
      </c>
      <c r="F184" s="13"/>
      <c r="G184" s="13" t="s">
        <v>53</v>
      </c>
      <c r="H184" s="13" t="s">
        <v>387</v>
      </c>
      <c r="I184" s="13" t="s">
        <v>410</v>
      </c>
      <c r="J184" s="13">
        <v>63049</v>
      </c>
      <c r="K184" s="14" t="s">
        <v>388</v>
      </c>
      <c r="L184" s="137"/>
      <c r="M184" s="13" t="s">
        <v>389</v>
      </c>
      <c r="N184" s="137" t="s">
        <v>367</v>
      </c>
      <c r="O184" s="137"/>
      <c r="P184" s="138">
        <v>6851520</v>
      </c>
      <c r="Q184" s="138"/>
      <c r="R184" s="138"/>
      <c r="S184" s="138">
        <f>SUBTOTAL(9,P184:R184)</f>
        <v>6851520</v>
      </c>
      <c r="T184" s="261"/>
      <c r="U184" s="261"/>
      <c r="V184" s="307"/>
      <c r="W184" s="308"/>
      <c r="X184" s="307"/>
      <c r="Y184" s="308"/>
      <c r="Z184" s="307"/>
      <c r="AA184" s="308"/>
    </row>
    <row r="185" spans="2:27" s="92" customFormat="1" ht="39.75" customHeight="1">
      <c r="B185" s="67" t="s">
        <v>413</v>
      </c>
      <c r="C185" s="13" t="s">
        <v>323</v>
      </c>
      <c r="D185" s="13"/>
      <c r="E185" s="13"/>
      <c r="F185" s="13"/>
      <c r="G185" s="13" t="s">
        <v>324</v>
      </c>
      <c r="H185" s="13" t="s">
        <v>56</v>
      </c>
      <c r="I185" s="13" t="s">
        <v>44</v>
      </c>
      <c r="J185" s="13"/>
      <c r="K185" s="14" t="s">
        <v>325</v>
      </c>
      <c r="L185" s="13">
        <v>2</v>
      </c>
      <c r="M185" s="13"/>
      <c r="N185" s="13" t="s">
        <v>61</v>
      </c>
      <c r="O185" s="71"/>
      <c r="P185" s="106">
        <v>240000</v>
      </c>
      <c r="Q185" s="106">
        <v>240000</v>
      </c>
      <c r="R185" s="106">
        <v>240000</v>
      </c>
      <c r="S185" s="139">
        <v>720000</v>
      </c>
      <c r="T185" s="262"/>
      <c r="U185" s="262"/>
      <c r="V185" s="271">
        <v>237377</v>
      </c>
      <c r="W185" s="271"/>
      <c r="X185" s="271" t="s">
        <v>34</v>
      </c>
      <c r="Y185" s="271"/>
      <c r="Z185" s="436"/>
      <c r="AA185" s="436"/>
    </row>
    <row r="186" spans="2:27" s="92" customFormat="1" ht="39.75" customHeight="1">
      <c r="B186" s="67" t="s">
        <v>440</v>
      </c>
      <c r="C186" s="13" t="s">
        <v>323</v>
      </c>
      <c r="D186" s="13"/>
      <c r="E186" s="13"/>
      <c r="F186" s="13"/>
      <c r="G186" s="13" t="s">
        <v>324</v>
      </c>
      <c r="H186" s="13" t="s">
        <v>56</v>
      </c>
      <c r="I186" s="13" t="s">
        <v>326</v>
      </c>
      <c r="J186" s="13"/>
      <c r="K186" s="14" t="s">
        <v>327</v>
      </c>
      <c r="L186" s="13">
        <v>2</v>
      </c>
      <c r="M186" s="13"/>
      <c r="N186" s="13" t="s">
        <v>61</v>
      </c>
      <c r="O186" s="13"/>
      <c r="P186" s="106">
        <v>280000</v>
      </c>
      <c r="Q186" s="106">
        <v>280000</v>
      </c>
      <c r="R186" s="106">
        <v>280000</v>
      </c>
      <c r="S186" s="139">
        <f>P186+Q186+R186</f>
        <v>840000</v>
      </c>
      <c r="T186" s="262"/>
      <c r="U186" s="262"/>
      <c r="V186" s="271">
        <v>237377</v>
      </c>
      <c r="W186" s="271"/>
      <c r="X186" s="271" t="s">
        <v>34</v>
      </c>
      <c r="Y186" s="271"/>
      <c r="Z186" s="436"/>
      <c r="AA186" s="436"/>
    </row>
    <row r="187" spans="2:27" s="92" customFormat="1" ht="39.75" customHeight="1">
      <c r="B187" s="67" t="s">
        <v>414</v>
      </c>
      <c r="C187" s="13"/>
      <c r="D187" s="13"/>
      <c r="E187" s="13"/>
      <c r="F187" s="13"/>
      <c r="G187" s="13"/>
      <c r="H187" s="13"/>
      <c r="I187" s="13" t="s">
        <v>44</v>
      </c>
      <c r="J187" s="13" t="s">
        <v>328</v>
      </c>
      <c r="K187" s="14" t="s">
        <v>329</v>
      </c>
      <c r="L187" s="13"/>
      <c r="M187" s="13" t="s">
        <v>330</v>
      </c>
      <c r="N187" s="140" t="s">
        <v>82</v>
      </c>
      <c r="O187" s="13"/>
      <c r="P187" s="106">
        <v>60000</v>
      </c>
      <c r="Q187" s="106"/>
      <c r="R187" s="106"/>
      <c r="S187" s="139">
        <v>60000</v>
      </c>
      <c r="T187" s="262"/>
      <c r="U187" s="262"/>
      <c r="V187" s="436"/>
      <c r="W187" s="436"/>
      <c r="X187" s="436"/>
      <c r="Y187" s="436"/>
      <c r="Z187" s="436"/>
      <c r="AA187" s="436"/>
    </row>
    <row r="188" spans="2:27" s="133" customFormat="1" ht="39.75" customHeight="1">
      <c r="B188" s="67" t="s">
        <v>415</v>
      </c>
      <c r="C188" s="13">
        <v>2023</v>
      </c>
      <c r="D188" s="13"/>
      <c r="E188" s="13"/>
      <c r="F188" s="13"/>
      <c r="G188" s="13" t="s">
        <v>45</v>
      </c>
      <c r="H188" s="13" t="s">
        <v>56</v>
      </c>
      <c r="I188" s="13" t="s">
        <v>331</v>
      </c>
      <c r="J188" s="13" t="s">
        <v>332</v>
      </c>
      <c r="K188" s="141" t="s">
        <v>333</v>
      </c>
      <c r="L188" s="140">
        <v>2</v>
      </c>
      <c r="M188" s="140" t="s">
        <v>334</v>
      </c>
      <c r="N188" s="140" t="s">
        <v>335</v>
      </c>
      <c r="O188" s="140"/>
      <c r="P188" s="138">
        <v>30000</v>
      </c>
      <c r="Q188" s="138">
        <v>30000</v>
      </c>
      <c r="R188" s="138">
        <v>30000</v>
      </c>
      <c r="S188" s="138">
        <f aca="true" t="shared" si="1" ref="S188:S195">SUBTOTAL(9,P188:R188)</f>
        <v>90000</v>
      </c>
      <c r="T188" s="261"/>
      <c r="U188" s="261"/>
      <c r="V188" s="304"/>
      <c r="W188" s="304"/>
      <c r="X188" s="304"/>
      <c r="Y188" s="304"/>
      <c r="Z188" s="304"/>
      <c r="AA188" s="304"/>
    </row>
    <row r="189" spans="2:27" s="133" customFormat="1" ht="39.75" customHeight="1">
      <c r="B189" s="67" t="s">
        <v>416</v>
      </c>
      <c r="C189" s="13">
        <v>2024</v>
      </c>
      <c r="D189" s="13"/>
      <c r="E189" s="13"/>
      <c r="F189" s="13"/>
      <c r="G189" s="13" t="s">
        <v>45</v>
      </c>
      <c r="H189" s="13" t="s">
        <v>56</v>
      </c>
      <c r="I189" s="13" t="s">
        <v>331</v>
      </c>
      <c r="J189" s="13" t="s">
        <v>332</v>
      </c>
      <c r="K189" s="141" t="s">
        <v>333</v>
      </c>
      <c r="L189" s="140">
        <v>2</v>
      </c>
      <c r="M189" s="140" t="s">
        <v>334</v>
      </c>
      <c r="N189" s="140" t="s">
        <v>335</v>
      </c>
      <c r="O189" s="140"/>
      <c r="P189" s="138"/>
      <c r="Q189" s="138">
        <v>120000</v>
      </c>
      <c r="R189" s="138">
        <v>120000</v>
      </c>
      <c r="S189" s="138">
        <f t="shared" si="1"/>
        <v>240000</v>
      </c>
      <c r="T189" s="261"/>
      <c r="U189" s="261"/>
      <c r="V189" s="304"/>
      <c r="W189" s="304"/>
      <c r="X189" s="304"/>
      <c r="Y189" s="304"/>
      <c r="Z189" s="304"/>
      <c r="AA189" s="304"/>
    </row>
    <row r="190" spans="2:27" s="133" customFormat="1" ht="39.75" customHeight="1">
      <c r="B190" s="67" t="s">
        <v>441</v>
      </c>
      <c r="C190" s="13">
        <v>2023</v>
      </c>
      <c r="D190" s="13"/>
      <c r="E190" s="13"/>
      <c r="F190" s="13"/>
      <c r="G190" s="13" t="s">
        <v>45</v>
      </c>
      <c r="H190" s="13" t="s">
        <v>56</v>
      </c>
      <c r="I190" s="13" t="s">
        <v>336</v>
      </c>
      <c r="J190" s="13" t="s">
        <v>337</v>
      </c>
      <c r="K190" s="141" t="s">
        <v>338</v>
      </c>
      <c r="L190" s="137">
        <v>2</v>
      </c>
      <c r="M190" s="140" t="s">
        <v>334</v>
      </c>
      <c r="N190" s="140" t="s">
        <v>82</v>
      </c>
      <c r="O190" s="137"/>
      <c r="P190" s="138">
        <v>150000</v>
      </c>
      <c r="Q190" s="138">
        <v>150000</v>
      </c>
      <c r="R190" s="138">
        <v>150000</v>
      </c>
      <c r="S190" s="138">
        <f t="shared" si="1"/>
        <v>450000</v>
      </c>
      <c r="T190" s="261"/>
      <c r="U190" s="261"/>
      <c r="V190" s="304"/>
      <c r="W190" s="304"/>
      <c r="X190" s="304"/>
      <c r="Y190" s="304"/>
      <c r="Z190" s="304"/>
      <c r="AA190" s="304"/>
    </row>
    <row r="191" spans="2:27" s="133" customFormat="1" ht="39.75" customHeight="1">
      <c r="B191" s="67" t="s">
        <v>442</v>
      </c>
      <c r="C191" s="13">
        <v>2023</v>
      </c>
      <c r="D191" s="13"/>
      <c r="E191" s="13"/>
      <c r="F191" s="13"/>
      <c r="G191" s="13" t="s">
        <v>45</v>
      </c>
      <c r="H191" s="13" t="s">
        <v>56</v>
      </c>
      <c r="I191" s="13" t="s">
        <v>336</v>
      </c>
      <c r="J191" s="13" t="s">
        <v>339</v>
      </c>
      <c r="K191" s="141" t="s">
        <v>340</v>
      </c>
      <c r="L191" s="137">
        <v>2</v>
      </c>
      <c r="M191" s="140" t="s">
        <v>334</v>
      </c>
      <c r="N191" s="140" t="s">
        <v>82</v>
      </c>
      <c r="O191" s="137"/>
      <c r="P191" s="138">
        <v>150000</v>
      </c>
      <c r="Q191" s="138">
        <v>150000</v>
      </c>
      <c r="R191" s="138">
        <v>150000</v>
      </c>
      <c r="S191" s="138">
        <f t="shared" si="1"/>
        <v>450000</v>
      </c>
      <c r="T191" s="261"/>
      <c r="U191" s="261"/>
      <c r="V191" s="304"/>
      <c r="W191" s="304"/>
      <c r="X191" s="304"/>
      <c r="Y191" s="304"/>
      <c r="Z191" s="304"/>
      <c r="AA191" s="304"/>
    </row>
    <row r="192" spans="2:27" s="133" customFormat="1" ht="39.75" customHeight="1">
      <c r="B192" s="67" t="s">
        <v>443</v>
      </c>
      <c r="C192" s="13">
        <v>2023</v>
      </c>
      <c r="D192" s="13"/>
      <c r="E192" s="13"/>
      <c r="F192" s="13"/>
      <c r="G192" s="13" t="s">
        <v>45</v>
      </c>
      <c r="H192" s="13" t="s">
        <v>56</v>
      </c>
      <c r="I192" s="13" t="s">
        <v>336</v>
      </c>
      <c r="J192" s="13" t="s">
        <v>341</v>
      </c>
      <c r="K192" s="141" t="s">
        <v>342</v>
      </c>
      <c r="L192" s="137">
        <v>2</v>
      </c>
      <c r="M192" s="140" t="s">
        <v>334</v>
      </c>
      <c r="N192" s="140" t="s">
        <v>82</v>
      </c>
      <c r="O192" s="137"/>
      <c r="P192" s="138">
        <v>50000</v>
      </c>
      <c r="Q192" s="138">
        <v>50000</v>
      </c>
      <c r="R192" s="138">
        <v>50000</v>
      </c>
      <c r="S192" s="138">
        <f t="shared" si="1"/>
        <v>150000</v>
      </c>
      <c r="T192" s="261"/>
      <c r="U192" s="261"/>
      <c r="V192" s="304"/>
      <c r="W192" s="304"/>
      <c r="X192" s="304"/>
      <c r="Y192" s="304"/>
      <c r="Z192" s="304"/>
      <c r="AA192" s="304"/>
    </row>
    <row r="193" spans="2:27" s="133" customFormat="1" ht="39.75" customHeight="1">
      <c r="B193" s="67" t="s">
        <v>444</v>
      </c>
      <c r="C193" s="13">
        <v>2023</v>
      </c>
      <c r="D193" s="13"/>
      <c r="E193" s="13"/>
      <c r="F193" s="13"/>
      <c r="G193" s="13" t="s">
        <v>45</v>
      </c>
      <c r="H193" s="13" t="s">
        <v>56</v>
      </c>
      <c r="I193" s="13" t="s">
        <v>336</v>
      </c>
      <c r="J193" s="13" t="s">
        <v>343</v>
      </c>
      <c r="K193" s="142" t="s">
        <v>344</v>
      </c>
      <c r="L193" s="137">
        <v>2</v>
      </c>
      <c r="M193" s="140" t="s">
        <v>334</v>
      </c>
      <c r="N193" s="140" t="s">
        <v>82</v>
      </c>
      <c r="O193" s="137"/>
      <c r="P193" s="138">
        <v>100000</v>
      </c>
      <c r="Q193" s="138">
        <v>100000</v>
      </c>
      <c r="R193" s="138">
        <v>100000</v>
      </c>
      <c r="S193" s="138">
        <f t="shared" si="1"/>
        <v>300000</v>
      </c>
      <c r="T193" s="261"/>
      <c r="U193" s="261"/>
      <c r="V193" s="304"/>
      <c r="W193" s="304"/>
      <c r="X193" s="304"/>
      <c r="Y193" s="304"/>
      <c r="Z193" s="304"/>
      <c r="AA193" s="304"/>
    </row>
    <row r="194" spans="2:27" s="133" customFormat="1" ht="39.75" customHeight="1">
      <c r="B194" s="67" t="s">
        <v>445</v>
      </c>
      <c r="C194" s="13">
        <v>2023</v>
      </c>
      <c r="D194" s="13"/>
      <c r="E194" s="13"/>
      <c r="F194" s="13"/>
      <c r="G194" s="13" t="s">
        <v>45</v>
      </c>
      <c r="H194" s="13" t="s">
        <v>56</v>
      </c>
      <c r="I194" s="13" t="s">
        <v>336</v>
      </c>
      <c r="J194" s="13" t="s">
        <v>345</v>
      </c>
      <c r="K194" s="142" t="s">
        <v>346</v>
      </c>
      <c r="L194" s="137">
        <v>2</v>
      </c>
      <c r="M194" s="140" t="s">
        <v>334</v>
      </c>
      <c r="N194" s="140" t="s">
        <v>82</v>
      </c>
      <c r="O194" s="137"/>
      <c r="P194" s="138">
        <v>150000</v>
      </c>
      <c r="Q194" s="138">
        <v>150000</v>
      </c>
      <c r="R194" s="138">
        <v>150000</v>
      </c>
      <c r="S194" s="138">
        <f t="shared" si="1"/>
        <v>450000</v>
      </c>
      <c r="T194" s="261"/>
      <c r="U194" s="261"/>
      <c r="V194" s="304"/>
      <c r="W194" s="304"/>
      <c r="X194" s="304"/>
      <c r="Y194" s="304"/>
      <c r="Z194" s="304"/>
      <c r="AA194" s="304"/>
    </row>
    <row r="195" spans="2:27" s="133" customFormat="1" ht="39.75" customHeight="1">
      <c r="B195" s="67" t="s">
        <v>446</v>
      </c>
      <c r="C195" s="13">
        <v>2023</v>
      </c>
      <c r="D195" s="13"/>
      <c r="E195" s="13"/>
      <c r="F195" s="13"/>
      <c r="G195" s="13" t="s">
        <v>45</v>
      </c>
      <c r="H195" s="13" t="s">
        <v>56</v>
      </c>
      <c r="I195" s="13" t="s">
        <v>336</v>
      </c>
      <c r="J195" s="13" t="s">
        <v>347</v>
      </c>
      <c r="K195" s="142" t="s">
        <v>348</v>
      </c>
      <c r="L195" s="137">
        <v>2</v>
      </c>
      <c r="M195" s="137" t="s">
        <v>349</v>
      </c>
      <c r="N195" s="140" t="s">
        <v>82</v>
      </c>
      <c r="O195" s="137"/>
      <c r="P195" s="138">
        <v>150000</v>
      </c>
      <c r="Q195" s="138">
        <v>150000</v>
      </c>
      <c r="R195" s="138">
        <v>150000</v>
      </c>
      <c r="S195" s="138">
        <f t="shared" si="1"/>
        <v>450000</v>
      </c>
      <c r="T195" s="261"/>
      <c r="U195" s="261"/>
      <c r="V195" s="304"/>
      <c r="W195" s="304"/>
      <c r="X195" s="304"/>
      <c r="Y195" s="304"/>
      <c r="Z195" s="304"/>
      <c r="AA195" s="304"/>
    </row>
    <row r="196" spans="2:27" s="133" customFormat="1" ht="39.75" customHeight="1">
      <c r="B196" s="67" t="s">
        <v>447</v>
      </c>
      <c r="C196" s="13">
        <v>2023</v>
      </c>
      <c r="D196" s="13"/>
      <c r="E196" s="13"/>
      <c r="F196" s="13"/>
      <c r="G196" s="13" t="s">
        <v>45</v>
      </c>
      <c r="H196" s="13" t="s">
        <v>56</v>
      </c>
      <c r="I196" s="13" t="s">
        <v>336</v>
      </c>
      <c r="J196" s="13" t="s">
        <v>350</v>
      </c>
      <c r="K196" s="141" t="s">
        <v>351</v>
      </c>
      <c r="L196" s="137">
        <v>2</v>
      </c>
      <c r="M196" s="137" t="s">
        <v>349</v>
      </c>
      <c r="N196" s="137" t="s">
        <v>352</v>
      </c>
      <c r="O196" s="137"/>
      <c r="P196" s="138">
        <v>100000</v>
      </c>
      <c r="Q196" s="138">
        <v>100000</v>
      </c>
      <c r="R196" s="138">
        <v>100000</v>
      </c>
      <c r="S196" s="138">
        <f>SUM(P196:R196)</f>
        <v>300000</v>
      </c>
      <c r="T196" s="261"/>
      <c r="U196" s="261"/>
      <c r="V196" s="304"/>
      <c r="W196" s="304"/>
      <c r="X196" s="304"/>
      <c r="Y196" s="304"/>
      <c r="Z196" s="304"/>
      <c r="AA196" s="304"/>
    </row>
    <row r="197" spans="2:27" s="133" customFormat="1" ht="39.75" customHeight="1">
      <c r="B197" s="67" t="s">
        <v>417</v>
      </c>
      <c r="C197" s="13">
        <v>2023</v>
      </c>
      <c r="D197" s="13"/>
      <c r="E197" s="13"/>
      <c r="F197" s="13"/>
      <c r="G197" s="13" t="s">
        <v>45</v>
      </c>
      <c r="H197" s="13" t="s">
        <v>56</v>
      </c>
      <c r="I197" s="13" t="s">
        <v>331</v>
      </c>
      <c r="J197" s="13" t="s">
        <v>353</v>
      </c>
      <c r="K197" s="141" t="s">
        <v>354</v>
      </c>
      <c r="L197" s="137">
        <v>2</v>
      </c>
      <c r="M197" s="137" t="s">
        <v>349</v>
      </c>
      <c r="N197" s="137" t="s">
        <v>355</v>
      </c>
      <c r="O197" s="137"/>
      <c r="P197" s="139">
        <v>796000</v>
      </c>
      <c r="Q197" s="139">
        <v>795800</v>
      </c>
      <c r="R197" s="139">
        <v>795800</v>
      </c>
      <c r="S197" s="139">
        <f>SUM(P197:R197)</f>
        <v>2387600</v>
      </c>
      <c r="T197" s="261"/>
      <c r="U197" s="261"/>
      <c r="V197" s="304"/>
      <c r="W197" s="304"/>
      <c r="X197" s="304"/>
      <c r="Y197" s="304"/>
      <c r="Z197" s="304"/>
      <c r="AA197" s="304"/>
    </row>
    <row r="198" spans="2:27" s="133" customFormat="1" ht="39.75" customHeight="1">
      <c r="B198" s="67" t="s">
        <v>448</v>
      </c>
      <c r="C198" s="13">
        <v>2023</v>
      </c>
      <c r="D198" s="13"/>
      <c r="E198" s="13"/>
      <c r="F198" s="13"/>
      <c r="G198" s="13" t="s">
        <v>45</v>
      </c>
      <c r="H198" s="13" t="s">
        <v>56</v>
      </c>
      <c r="I198" s="13" t="s">
        <v>336</v>
      </c>
      <c r="J198" s="13" t="s">
        <v>356</v>
      </c>
      <c r="K198" s="141" t="s">
        <v>357</v>
      </c>
      <c r="L198" s="140">
        <v>2</v>
      </c>
      <c r="M198" s="140" t="s">
        <v>349</v>
      </c>
      <c r="N198" s="140" t="s">
        <v>82</v>
      </c>
      <c r="O198" s="140"/>
      <c r="P198" s="138">
        <v>130000</v>
      </c>
      <c r="Q198" s="138">
        <v>130000</v>
      </c>
      <c r="R198" s="138">
        <v>130000</v>
      </c>
      <c r="S198" s="138">
        <f>SUBTOTAL(9,P198:R198)</f>
        <v>390000</v>
      </c>
      <c r="T198" s="261"/>
      <c r="U198" s="261"/>
      <c r="V198" s="304"/>
      <c r="W198" s="304"/>
      <c r="X198" s="304"/>
      <c r="Y198" s="304"/>
      <c r="Z198" s="304"/>
      <c r="AA198" s="304"/>
    </row>
    <row r="199" spans="2:27" s="133" customFormat="1" ht="39.75" customHeight="1">
      <c r="B199" s="67" t="s">
        <v>418</v>
      </c>
      <c r="C199" s="13">
        <v>2023</v>
      </c>
      <c r="D199" s="13"/>
      <c r="E199" s="13"/>
      <c r="F199" s="13"/>
      <c r="G199" s="13" t="s">
        <v>45</v>
      </c>
      <c r="H199" s="13" t="s">
        <v>56</v>
      </c>
      <c r="I199" s="13" t="s">
        <v>331</v>
      </c>
      <c r="J199" s="13" t="s">
        <v>328</v>
      </c>
      <c r="K199" s="141" t="s">
        <v>325</v>
      </c>
      <c r="L199" s="140">
        <v>2</v>
      </c>
      <c r="M199" s="140" t="s">
        <v>334</v>
      </c>
      <c r="N199" s="140" t="s">
        <v>61</v>
      </c>
      <c r="O199" s="140"/>
      <c r="P199" s="143">
        <v>700000</v>
      </c>
      <c r="Q199" s="143">
        <v>700000</v>
      </c>
      <c r="R199" s="143">
        <v>700000</v>
      </c>
      <c r="S199" s="138">
        <f>SUBTOTAL(9,P199:R199)</f>
        <v>2100000</v>
      </c>
      <c r="T199" s="261"/>
      <c r="U199" s="261"/>
      <c r="V199" s="304"/>
      <c r="W199" s="304"/>
      <c r="X199" s="304"/>
      <c r="Y199" s="304"/>
      <c r="Z199" s="304"/>
      <c r="AA199" s="304"/>
    </row>
    <row r="200" spans="2:27" s="133" customFormat="1" ht="39.75" customHeight="1">
      <c r="B200" s="67" t="s">
        <v>419</v>
      </c>
      <c r="C200" s="13">
        <v>2023</v>
      </c>
      <c r="D200" s="13"/>
      <c r="E200" s="13"/>
      <c r="F200" s="13"/>
      <c r="G200" s="13" t="s">
        <v>45</v>
      </c>
      <c r="H200" s="13" t="s">
        <v>56</v>
      </c>
      <c r="I200" s="13" t="s">
        <v>331</v>
      </c>
      <c r="J200" s="13" t="s">
        <v>358</v>
      </c>
      <c r="K200" s="141" t="s">
        <v>359</v>
      </c>
      <c r="L200" s="140">
        <v>2</v>
      </c>
      <c r="M200" s="140" t="s">
        <v>360</v>
      </c>
      <c r="N200" s="140" t="s">
        <v>355</v>
      </c>
      <c r="O200" s="140"/>
      <c r="P200" s="143">
        <v>1100000</v>
      </c>
      <c r="Q200" s="143">
        <v>1150000</v>
      </c>
      <c r="R200" s="143">
        <v>1150000</v>
      </c>
      <c r="S200" s="138">
        <f>SUBTOTAL(9,P200:R200)</f>
        <v>3400000</v>
      </c>
      <c r="T200" s="261"/>
      <c r="U200" s="261"/>
      <c r="V200" s="304"/>
      <c r="W200" s="304"/>
      <c r="X200" s="304"/>
      <c r="Y200" s="304"/>
      <c r="Z200" s="304"/>
      <c r="AA200" s="304"/>
    </row>
    <row r="201" spans="2:27" s="133" customFormat="1" ht="39.75" customHeight="1">
      <c r="B201" s="67" t="s">
        <v>420</v>
      </c>
      <c r="C201" s="13">
        <v>2023</v>
      </c>
      <c r="D201" s="13"/>
      <c r="E201" s="13"/>
      <c r="F201" s="13"/>
      <c r="G201" s="13" t="s">
        <v>45</v>
      </c>
      <c r="H201" s="13" t="s">
        <v>38</v>
      </c>
      <c r="I201" s="13" t="s">
        <v>361</v>
      </c>
      <c r="J201" s="13" t="s">
        <v>362</v>
      </c>
      <c r="K201" s="141" t="s">
        <v>363</v>
      </c>
      <c r="L201" s="137">
        <v>2</v>
      </c>
      <c r="M201" s="140"/>
      <c r="N201" s="137" t="s">
        <v>82</v>
      </c>
      <c r="O201" s="137"/>
      <c r="P201" s="138">
        <v>6500000</v>
      </c>
      <c r="Q201" s="138">
        <v>6500000</v>
      </c>
      <c r="R201" s="138">
        <v>6500000</v>
      </c>
      <c r="S201" s="138">
        <f>SUM(P201:R201)</f>
        <v>19500000</v>
      </c>
      <c r="T201" s="134"/>
      <c r="U201" s="261"/>
      <c r="V201" s="304"/>
      <c r="W201" s="304"/>
      <c r="X201" s="304"/>
      <c r="Y201" s="304"/>
      <c r="Z201" s="304"/>
      <c r="AA201" s="304"/>
    </row>
    <row r="202" spans="2:27" s="133" customFormat="1" ht="39.75" customHeight="1">
      <c r="B202" s="67" t="s">
        <v>421</v>
      </c>
      <c r="C202" s="13">
        <v>2023</v>
      </c>
      <c r="D202" s="13"/>
      <c r="E202" s="13"/>
      <c r="F202" s="13"/>
      <c r="G202" s="13" t="s">
        <v>45</v>
      </c>
      <c r="H202" s="13" t="s">
        <v>364</v>
      </c>
      <c r="I202" s="13" t="s">
        <v>361</v>
      </c>
      <c r="J202" s="13" t="s">
        <v>362</v>
      </c>
      <c r="K202" s="141" t="s">
        <v>363</v>
      </c>
      <c r="L202" s="137">
        <v>2</v>
      </c>
      <c r="M202" s="140"/>
      <c r="N202" s="137" t="s">
        <v>82</v>
      </c>
      <c r="O202" s="137"/>
      <c r="P202" s="138">
        <v>8000</v>
      </c>
      <c r="Q202" s="138">
        <v>8000</v>
      </c>
      <c r="R202" s="138">
        <v>8000</v>
      </c>
      <c r="S202" s="138">
        <f>SUM(P202:R202)</f>
        <v>24000</v>
      </c>
      <c r="T202" s="134"/>
      <c r="U202" s="261"/>
      <c r="V202" s="304"/>
      <c r="W202" s="304"/>
      <c r="X202" s="304"/>
      <c r="Y202" s="304"/>
      <c r="Z202" s="304"/>
      <c r="AA202" s="304"/>
    </row>
    <row r="203" spans="2:27" s="133" customFormat="1" ht="39.75" customHeight="1">
      <c r="B203" s="67" t="s">
        <v>422</v>
      </c>
      <c r="C203" s="13">
        <v>2023</v>
      </c>
      <c r="D203" s="13"/>
      <c r="E203" s="13"/>
      <c r="F203" s="13"/>
      <c r="G203" s="13" t="s">
        <v>45</v>
      </c>
      <c r="H203" s="13" t="s">
        <v>56</v>
      </c>
      <c r="I203" s="13" t="s">
        <v>331</v>
      </c>
      <c r="J203" s="13" t="s">
        <v>365</v>
      </c>
      <c r="K203" s="141" t="s">
        <v>366</v>
      </c>
      <c r="L203" s="140">
        <v>2</v>
      </c>
      <c r="M203" s="140"/>
      <c r="N203" s="140" t="s">
        <v>367</v>
      </c>
      <c r="O203" s="137"/>
      <c r="P203" s="143">
        <v>700000</v>
      </c>
      <c r="Q203" s="143">
        <v>850000</v>
      </c>
      <c r="R203" s="143">
        <v>850000</v>
      </c>
      <c r="S203" s="138">
        <f>SUBTOTAL(9,P203:R203)</f>
        <v>2400000</v>
      </c>
      <c r="T203" s="261"/>
      <c r="U203" s="261"/>
      <c r="V203" s="304"/>
      <c r="W203" s="304"/>
      <c r="X203" s="304"/>
      <c r="Y203" s="304"/>
      <c r="Z203" s="304"/>
      <c r="AA203" s="304"/>
    </row>
    <row r="204" spans="2:27" s="133" customFormat="1" ht="39.75" customHeight="1">
      <c r="B204" s="67" t="s">
        <v>423</v>
      </c>
      <c r="C204" s="13">
        <v>2023</v>
      </c>
      <c r="D204" s="13"/>
      <c r="E204" s="13"/>
      <c r="F204" s="13"/>
      <c r="G204" s="13" t="s">
        <v>45</v>
      </c>
      <c r="H204" s="13" t="s">
        <v>56</v>
      </c>
      <c r="I204" s="13" t="s">
        <v>331</v>
      </c>
      <c r="J204" s="13" t="s">
        <v>365</v>
      </c>
      <c r="K204" s="141" t="s">
        <v>368</v>
      </c>
      <c r="L204" s="140">
        <v>2</v>
      </c>
      <c r="M204" s="140"/>
      <c r="N204" s="140" t="s">
        <v>367</v>
      </c>
      <c r="O204" s="140"/>
      <c r="P204" s="143">
        <v>600000</v>
      </c>
      <c r="Q204" s="143">
        <v>750000</v>
      </c>
      <c r="R204" s="143">
        <v>750000</v>
      </c>
      <c r="S204" s="138">
        <f aca="true" t="shared" si="2" ref="S204:S209">SUBTOTAL(9,P204:R204)</f>
        <v>2100000</v>
      </c>
      <c r="T204" s="261"/>
      <c r="U204" s="261"/>
      <c r="V204" s="304"/>
      <c r="W204" s="304"/>
      <c r="X204" s="304"/>
      <c r="Y204" s="304"/>
      <c r="Z204" s="304"/>
      <c r="AA204" s="304"/>
    </row>
    <row r="205" spans="2:27" s="133" customFormat="1" ht="39.75" customHeight="1">
      <c r="B205" s="67" t="s">
        <v>424</v>
      </c>
      <c r="C205" s="13">
        <v>2023</v>
      </c>
      <c r="D205" s="13"/>
      <c r="E205" s="13"/>
      <c r="F205" s="13"/>
      <c r="G205" s="13" t="s">
        <v>45</v>
      </c>
      <c r="H205" s="13" t="s">
        <v>56</v>
      </c>
      <c r="I205" s="13" t="s">
        <v>331</v>
      </c>
      <c r="J205" s="13" t="s">
        <v>365</v>
      </c>
      <c r="K205" s="141" t="s">
        <v>369</v>
      </c>
      <c r="L205" s="140">
        <v>2</v>
      </c>
      <c r="M205" s="140" t="s">
        <v>370</v>
      </c>
      <c r="N205" s="140" t="s">
        <v>355</v>
      </c>
      <c r="O205" s="140"/>
      <c r="P205" s="143">
        <v>319334.77</v>
      </c>
      <c r="Q205" s="143">
        <v>318734.77</v>
      </c>
      <c r="R205" s="143">
        <v>318734.77</v>
      </c>
      <c r="S205" s="138">
        <f t="shared" si="2"/>
        <v>956804.31</v>
      </c>
      <c r="T205" s="261"/>
      <c r="U205" s="261"/>
      <c r="V205" s="304"/>
      <c r="W205" s="304"/>
      <c r="X205" s="304"/>
      <c r="Y205" s="304"/>
      <c r="Z205" s="304"/>
      <c r="AA205" s="304"/>
    </row>
    <row r="206" spans="2:27" s="133" customFormat="1" ht="39.75" customHeight="1">
      <c r="B206" s="67" t="s">
        <v>425</v>
      </c>
      <c r="C206" s="13">
        <v>2023</v>
      </c>
      <c r="D206" s="13"/>
      <c r="E206" s="13"/>
      <c r="F206" s="13"/>
      <c r="G206" s="13" t="s">
        <v>45</v>
      </c>
      <c r="H206" s="13" t="s">
        <v>56</v>
      </c>
      <c r="I206" s="13" t="s">
        <v>331</v>
      </c>
      <c r="J206" s="13" t="s">
        <v>365</v>
      </c>
      <c r="K206" s="141" t="s">
        <v>371</v>
      </c>
      <c r="L206" s="140">
        <v>2</v>
      </c>
      <c r="M206" s="140" t="s">
        <v>370</v>
      </c>
      <c r="N206" s="140" t="s">
        <v>355</v>
      </c>
      <c r="O206" s="140"/>
      <c r="P206" s="143">
        <v>355585.51</v>
      </c>
      <c r="Q206" s="143">
        <v>354985.5</v>
      </c>
      <c r="R206" s="143">
        <v>354985.5</v>
      </c>
      <c r="S206" s="138">
        <f t="shared" si="2"/>
        <v>1065556.51</v>
      </c>
      <c r="T206" s="261"/>
      <c r="U206" s="261"/>
      <c r="V206" s="304"/>
      <c r="W206" s="304"/>
      <c r="X206" s="304"/>
      <c r="Y206" s="304"/>
      <c r="Z206" s="304"/>
      <c r="AA206" s="304"/>
    </row>
    <row r="207" spans="2:27" s="133" customFormat="1" ht="39.75" customHeight="1">
      <c r="B207" s="67" t="s">
        <v>426</v>
      </c>
      <c r="C207" s="13">
        <v>2023</v>
      </c>
      <c r="D207" s="13"/>
      <c r="E207" s="13"/>
      <c r="F207" s="13"/>
      <c r="G207" s="13" t="s">
        <v>45</v>
      </c>
      <c r="H207" s="13" t="s">
        <v>56</v>
      </c>
      <c r="I207" s="13" t="s">
        <v>331</v>
      </c>
      <c r="J207" s="13" t="s">
        <v>365</v>
      </c>
      <c r="K207" s="141" t="s">
        <v>372</v>
      </c>
      <c r="L207" s="140">
        <v>2</v>
      </c>
      <c r="M207" s="140" t="s">
        <v>370</v>
      </c>
      <c r="N207" s="140" t="s">
        <v>355</v>
      </c>
      <c r="O207" s="140"/>
      <c r="P207" s="143">
        <v>384676.84</v>
      </c>
      <c r="Q207" s="143">
        <v>384076.84</v>
      </c>
      <c r="R207" s="143">
        <v>384076.84</v>
      </c>
      <c r="S207" s="138">
        <f t="shared" si="2"/>
        <v>1152830.52</v>
      </c>
      <c r="T207" s="261"/>
      <c r="U207" s="261"/>
      <c r="V207" s="304"/>
      <c r="W207" s="304"/>
      <c r="X207" s="304"/>
      <c r="Y207" s="304"/>
      <c r="Z207" s="304"/>
      <c r="AA207" s="304"/>
    </row>
    <row r="208" spans="2:27" s="133" customFormat="1" ht="39.75" customHeight="1">
      <c r="B208" s="67" t="s">
        <v>427</v>
      </c>
      <c r="C208" s="13">
        <v>2023</v>
      </c>
      <c r="D208" s="13"/>
      <c r="E208" s="13"/>
      <c r="F208" s="13"/>
      <c r="G208" s="13" t="s">
        <v>45</v>
      </c>
      <c r="H208" s="13" t="s">
        <v>56</v>
      </c>
      <c r="I208" s="13" t="s">
        <v>331</v>
      </c>
      <c r="J208" s="13" t="s">
        <v>365</v>
      </c>
      <c r="K208" s="141" t="s">
        <v>373</v>
      </c>
      <c r="L208" s="140">
        <v>2</v>
      </c>
      <c r="M208" s="140" t="s">
        <v>370</v>
      </c>
      <c r="N208" s="140" t="s">
        <v>355</v>
      </c>
      <c r="O208" s="140"/>
      <c r="P208" s="143">
        <v>604719.17</v>
      </c>
      <c r="Q208" s="143">
        <v>604119.17</v>
      </c>
      <c r="R208" s="143">
        <v>604119.17</v>
      </c>
      <c r="S208" s="138">
        <f t="shared" si="2"/>
        <v>1812957.5100000002</v>
      </c>
      <c r="T208" s="261"/>
      <c r="U208" s="261"/>
      <c r="V208" s="304"/>
      <c r="W208" s="304"/>
      <c r="X208" s="304"/>
      <c r="Y208" s="304"/>
      <c r="Z208" s="304"/>
      <c r="AA208" s="304"/>
    </row>
    <row r="209" spans="2:27" s="133" customFormat="1" ht="39.75" customHeight="1">
      <c r="B209" s="67" t="s">
        <v>428</v>
      </c>
      <c r="C209" s="13">
        <v>2023</v>
      </c>
      <c r="D209" s="13"/>
      <c r="E209" s="13"/>
      <c r="F209" s="13"/>
      <c r="G209" s="13" t="s">
        <v>45</v>
      </c>
      <c r="H209" s="13" t="s">
        <v>56</v>
      </c>
      <c r="I209" s="13" t="s">
        <v>331</v>
      </c>
      <c r="J209" s="13" t="s">
        <v>365</v>
      </c>
      <c r="K209" s="141" t="s">
        <v>374</v>
      </c>
      <c r="L209" s="140">
        <v>2</v>
      </c>
      <c r="M209" s="140"/>
      <c r="N209" s="140" t="s">
        <v>367</v>
      </c>
      <c r="O209" s="137"/>
      <c r="P209" s="143">
        <v>500000</v>
      </c>
      <c r="Q209" s="143">
        <v>500000</v>
      </c>
      <c r="R209" s="143">
        <v>500000</v>
      </c>
      <c r="S209" s="138">
        <f t="shared" si="2"/>
        <v>1500000</v>
      </c>
      <c r="T209" s="261"/>
      <c r="U209" s="261"/>
      <c r="V209" s="304"/>
      <c r="W209" s="304"/>
      <c r="X209" s="304"/>
      <c r="Y209" s="304"/>
      <c r="Z209" s="304"/>
      <c r="AA209" s="304"/>
    </row>
    <row r="210" spans="2:27" s="133" customFormat="1" ht="39.75" customHeight="1">
      <c r="B210" s="67" t="s">
        <v>429</v>
      </c>
      <c r="C210" s="13">
        <v>2023</v>
      </c>
      <c r="D210" s="13"/>
      <c r="E210" s="13"/>
      <c r="F210" s="13"/>
      <c r="G210" s="13" t="s">
        <v>45</v>
      </c>
      <c r="H210" s="13" t="s">
        <v>56</v>
      </c>
      <c r="I210" s="13" t="s">
        <v>331</v>
      </c>
      <c r="J210" s="13" t="s">
        <v>375</v>
      </c>
      <c r="K210" s="141" t="s">
        <v>376</v>
      </c>
      <c r="L210" s="140">
        <v>2</v>
      </c>
      <c r="M210" s="140"/>
      <c r="N210" s="140" t="s">
        <v>367</v>
      </c>
      <c r="O210" s="137"/>
      <c r="P210" s="143">
        <v>534360</v>
      </c>
      <c r="Q210" s="143">
        <v>534360</v>
      </c>
      <c r="R210" s="143">
        <v>534360</v>
      </c>
      <c r="S210" s="138">
        <f>SUBTOTAL(9,P210:R210)</f>
        <v>1603080</v>
      </c>
      <c r="T210" s="261"/>
      <c r="U210" s="261"/>
      <c r="V210" s="304"/>
      <c r="W210" s="304"/>
      <c r="X210" s="304"/>
      <c r="Y210" s="304"/>
      <c r="Z210" s="304"/>
      <c r="AA210" s="304"/>
    </row>
    <row r="211" spans="2:27" s="133" customFormat="1" ht="39.75" customHeight="1">
      <c r="B211" s="67" t="s">
        <v>430</v>
      </c>
      <c r="C211" s="13">
        <v>2023</v>
      </c>
      <c r="D211" s="13"/>
      <c r="E211" s="13"/>
      <c r="F211" s="13"/>
      <c r="G211" s="13" t="s">
        <v>45</v>
      </c>
      <c r="H211" s="13" t="s">
        <v>56</v>
      </c>
      <c r="I211" s="13" t="s">
        <v>331</v>
      </c>
      <c r="J211" s="13" t="s">
        <v>377</v>
      </c>
      <c r="K211" s="141" t="s">
        <v>378</v>
      </c>
      <c r="L211" s="140">
        <v>2</v>
      </c>
      <c r="M211" s="140"/>
      <c r="N211" s="140" t="s">
        <v>367</v>
      </c>
      <c r="O211" s="140"/>
      <c r="P211" s="143">
        <v>1170000</v>
      </c>
      <c r="Q211" s="143">
        <v>1170000</v>
      </c>
      <c r="R211" s="143">
        <v>1170000</v>
      </c>
      <c r="S211" s="138">
        <f aca="true" t="shared" si="3" ref="S211:S220">SUBTOTAL(9,P211:R211)</f>
        <v>3510000</v>
      </c>
      <c r="T211" s="261"/>
      <c r="U211" s="261"/>
      <c r="V211" s="304"/>
      <c r="W211" s="304"/>
      <c r="X211" s="304"/>
      <c r="Y211" s="304"/>
      <c r="Z211" s="304"/>
      <c r="AA211" s="304"/>
    </row>
    <row r="212" spans="2:27" s="133" customFormat="1" ht="39.75" customHeight="1">
      <c r="B212" s="67" t="s">
        <v>431</v>
      </c>
      <c r="C212" s="13">
        <v>2023</v>
      </c>
      <c r="D212" s="13"/>
      <c r="E212" s="13"/>
      <c r="F212" s="13"/>
      <c r="G212" s="13" t="s">
        <v>45</v>
      </c>
      <c r="H212" s="13" t="s">
        <v>56</v>
      </c>
      <c r="I212" s="13" t="s">
        <v>331</v>
      </c>
      <c r="J212" s="13" t="s">
        <v>377</v>
      </c>
      <c r="K212" s="141" t="s">
        <v>379</v>
      </c>
      <c r="L212" s="140">
        <v>2</v>
      </c>
      <c r="M212" s="140"/>
      <c r="N212" s="140" t="s">
        <v>367</v>
      </c>
      <c r="O212" s="140"/>
      <c r="P212" s="143">
        <v>1569355.61</v>
      </c>
      <c r="Q212" s="143">
        <v>1569355.61</v>
      </c>
      <c r="R212" s="143">
        <v>1569355.61</v>
      </c>
      <c r="S212" s="138">
        <f t="shared" si="3"/>
        <v>4708066.83</v>
      </c>
      <c r="T212" s="261"/>
      <c r="U212" s="261"/>
      <c r="V212" s="304"/>
      <c r="W212" s="304"/>
      <c r="X212" s="304"/>
      <c r="Y212" s="304"/>
      <c r="Z212" s="304"/>
      <c r="AA212" s="304"/>
    </row>
    <row r="213" spans="2:27" s="133" customFormat="1" ht="39.75" customHeight="1">
      <c r="B213" s="67" t="s">
        <v>432</v>
      </c>
      <c r="C213" s="13">
        <v>2023</v>
      </c>
      <c r="D213" s="13"/>
      <c r="E213" s="13"/>
      <c r="F213" s="13"/>
      <c r="G213" s="13" t="s">
        <v>45</v>
      </c>
      <c r="H213" s="13" t="s">
        <v>56</v>
      </c>
      <c r="I213" s="13" t="s">
        <v>331</v>
      </c>
      <c r="J213" s="13" t="s">
        <v>375</v>
      </c>
      <c r="K213" s="144" t="s">
        <v>380</v>
      </c>
      <c r="L213" s="137">
        <v>2</v>
      </c>
      <c r="M213" s="140"/>
      <c r="N213" s="137" t="s">
        <v>367</v>
      </c>
      <c r="O213" s="137"/>
      <c r="P213" s="138">
        <v>1519683.29</v>
      </c>
      <c r="Q213" s="138">
        <v>1519683.29</v>
      </c>
      <c r="R213" s="138">
        <v>1519683.29</v>
      </c>
      <c r="S213" s="138">
        <f t="shared" si="3"/>
        <v>4559049.87</v>
      </c>
      <c r="T213" s="261"/>
      <c r="U213" s="261"/>
      <c r="V213" s="304"/>
      <c r="W213" s="304"/>
      <c r="X213" s="304"/>
      <c r="Y213" s="304"/>
      <c r="Z213" s="304"/>
      <c r="AA213" s="304"/>
    </row>
    <row r="214" spans="2:27" s="133" customFormat="1" ht="39.75" customHeight="1">
      <c r="B214" s="67" t="s">
        <v>433</v>
      </c>
      <c r="C214" s="13">
        <v>2023</v>
      </c>
      <c r="D214" s="13"/>
      <c r="E214" s="13"/>
      <c r="F214" s="13"/>
      <c r="G214" s="13" t="s">
        <v>45</v>
      </c>
      <c r="H214" s="13" t="s">
        <v>56</v>
      </c>
      <c r="I214" s="13" t="s">
        <v>331</v>
      </c>
      <c r="J214" s="13" t="s">
        <v>375</v>
      </c>
      <c r="K214" s="141" t="s">
        <v>381</v>
      </c>
      <c r="L214" s="137">
        <v>2</v>
      </c>
      <c r="M214" s="137"/>
      <c r="N214" s="137" t="s">
        <v>367</v>
      </c>
      <c r="O214" s="137"/>
      <c r="P214" s="138">
        <v>357992</v>
      </c>
      <c r="Q214" s="138">
        <v>357992</v>
      </c>
      <c r="R214" s="138">
        <v>357992</v>
      </c>
      <c r="S214" s="138">
        <f t="shared" si="3"/>
        <v>1073976</v>
      </c>
      <c r="T214" s="261"/>
      <c r="U214" s="261"/>
      <c r="V214" s="304"/>
      <c r="W214" s="304"/>
      <c r="X214" s="304"/>
      <c r="Y214" s="304"/>
      <c r="Z214" s="304"/>
      <c r="AA214" s="304"/>
    </row>
    <row r="215" spans="2:27" s="133" customFormat="1" ht="39.75" customHeight="1">
      <c r="B215" s="67" t="s">
        <v>434</v>
      </c>
      <c r="C215" s="13" t="s">
        <v>323</v>
      </c>
      <c r="D215" s="13"/>
      <c r="E215" s="13"/>
      <c r="F215" s="13"/>
      <c r="G215" s="13" t="s">
        <v>53</v>
      </c>
      <c r="H215" s="13" t="s">
        <v>56</v>
      </c>
      <c r="I215" s="13" t="s">
        <v>331</v>
      </c>
      <c r="J215" s="13"/>
      <c r="K215" s="141" t="s">
        <v>382</v>
      </c>
      <c r="L215" s="137">
        <v>2</v>
      </c>
      <c r="M215" s="137" t="s">
        <v>370</v>
      </c>
      <c r="N215" s="137" t="s">
        <v>367</v>
      </c>
      <c r="O215" s="137"/>
      <c r="P215" s="138">
        <v>502754.94</v>
      </c>
      <c r="Q215" s="138">
        <v>502154.93</v>
      </c>
      <c r="R215" s="138">
        <v>502154.93</v>
      </c>
      <c r="S215" s="138">
        <f t="shared" si="3"/>
        <v>1507064.8</v>
      </c>
      <c r="T215" s="261"/>
      <c r="U215" s="261"/>
      <c r="V215" s="304"/>
      <c r="W215" s="304"/>
      <c r="X215" s="304"/>
      <c r="Y215" s="304"/>
      <c r="Z215" s="304"/>
      <c r="AA215" s="304"/>
    </row>
    <row r="216" spans="2:27" s="133" customFormat="1" ht="39.75" customHeight="1">
      <c r="B216" s="67" t="s">
        <v>435</v>
      </c>
      <c r="C216" s="13" t="s">
        <v>323</v>
      </c>
      <c r="D216" s="13"/>
      <c r="E216" s="13"/>
      <c r="F216" s="13"/>
      <c r="G216" s="13" t="s">
        <v>53</v>
      </c>
      <c r="H216" s="13" t="s">
        <v>56</v>
      </c>
      <c r="I216" s="13" t="s">
        <v>331</v>
      </c>
      <c r="J216" s="13"/>
      <c r="K216" s="141" t="s">
        <v>383</v>
      </c>
      <c r="L216" s="137">
        <v>2</v>
      </c>
      <c r="M216" s="137" t="s">
        <v>370</v>
      </c>
      <c r="N216" s="137" t="s">
        <v>367</v>
      </c>
      <c r="O216" s="137"/>
      <c r="P216" s="138">
        <v>657007.74</v>
      </c>
      <c r="Q216" s="138">
        <v>656407.73</v>
      </c>
      <c r="R216" s="138">
        <v>656407.73</v>
      </c>
      <c r="S216" s="138">
        <f t="shared" si="3"/>
        <v>1969823.2</v>
      </c>
      <c r="T216" s="261"/>
      <c r="U216" s="261"/>
      <c r="V216" s="304"/>
      <c r="W216" s="304"/>
      <c r="X216" s="304"/>
      <c r="Y216" s="304"/>
      <c r="Z216" s="304"/>
      <c r="AA216" s="304"/>
    </row>
    <row r="217" spans="2:27" s="133" customFormat="1" ht="39.75" customHeight="1">
      <c r="B217" s="67" t="s">
        <v>436</v>
      </c>
      <c r="C217" s="13" t="s">
        <v>323</v>
      </c>
      <c r="D217" s="13"/>
      <c r="E217" s="13"/>
      <c r="F217" s="13"/>
      <c r="G217" s="13" t="s">
        <v>53</v>
      </c>
      <c r="H217" s="13" t="s">
        <v>56</v>
      </c>
      <c r="I217" s="13" t="s">
        <v>331</v>
      </c>
      <c r="J217" s="13"/>
      <c r="K217" s="141" t="s">
        <v>384</v>
      </c>
      <c r="L217" s="137">
        <v>2</v>
      </c>
      <c r="M217" s="137" t="s">
        <v>370</v>
      </c>
      <c r="N217" s="137" t="s">
        <v>367</v>
      </c>
      <c r="O217" s="137"/>
      <c r="P217" s="138">
        <v>888386.94</v>
      </c>
      <c r="Q217" s="138">
        <v>887786.93</v>
      </c>
      <c r="R217" s="138">
        <v>887786.93</v>
      </c>
      <c r="S217" s="138">
        <f t="shared" si="3"/>
        <v>2663960.8000000003</v>
      </c>
      <c r="T217" s="261"/>
      <c r="U217" s="261"/>
      <c r="V217" s="304"/>
      <c r="W217" s="304"/>
      <c r="X217" s="304"/>
      <c r="Y217" s="304"/>
      <c r="Z217" s="304"/>
      <c r="AA217" s="304"/>
    </row>
    <row r="218" spans="2:27" s="133" customFormat="1" ht="39.75" customHeight="1">
      <c r="B218" s="13" t="s">
        <v>437</v>
      </c>
      <c r="C218" s="13" t="s">
        <v>323</v>
      </c>
      <c r="D218" s="13"/>
      <c r="E218" s="13"/>
      <c r="F218" s="13"/>
      <c r="G218" s="13" t="s">
        <v>53</v>
      </c>
      <c r="H218" s="13" t="s">
        <v>56</v>
      </c>
      <c r="I218" s="13" t="s">
        <v>331</v>
      </c>
      <c r="J218" s="13"/>
      <c r="K218" s="141" t="s">
        <v>385</v>
      </c>
      <c r="L218" s="137">
        <v>2</v>
      </c>
      <c r="M218" s="137" t="s">
        <v>370</v>
      </c>
      <c r="N218" s="137" t="s">
        <v>367</v>
      </c>
      <c r="O218" s="137"/>
      <c r="P218" s="138">
        <v>1004076.54</v>
      </c>
      <c r="Q218" s="138">
        <v>1003476.53</v>
      </c>
      <c r="R218" s="138">
        <v>1003476.53</v>
      </c>
      <c r="S218" s="138">
        <f t="shared" si="3"/>
        <v>3011029.6</v>
      </c>
      <c r="T218" s="261"/>
      <c r="U218" s="261"/>
      <c r="V218" s="304"/>
      <c r="W218" s="304"/>
      <c r="X218" s="304"/>
      <c r="Y218" s="304"/>
      <c r="Z218" s="304"/>
      <c r="AA218" s="304"/>
    </row>
    <row r="219" spans="2:27" s="133" customFormat="1" ht="39.75" customHeight="1">
      <c r="B219" s="13" t="s">
        <v>438</v>
      </c>
      <c r="C219" s="13">
        <v>2024</v>
      </c>
      <c r="D219" s="13"/>
      <c r="E219" s="13"/>
      <c r="F219" s="13"/>
      <c r="G219" s="13" t="s">
        <v>45</v>
      </c>
      <c r="H219" s="13" t="s">
        <v>56</v>
      </c>
      <c r="I219" s="13" t="s">
        <v>331</v>
      </c>
      <c r="J219" s="13" t="s">
        <v>396</v>
      </c>
      <c r="K219" s="142" t="s">
        <v>397</v>
      </c>
      <c r="L219" s="137">
        <v>2</v>
      </c>
      <c r="M219" s="137"/>
      <c r="N219" s="137" t="s">
        <v>367</v>
      </c>
      <c r="O219" s="137"/>
      <c r="P219" s="138"/>
      <c r="Q219" s="138">
        <v>663780.24</v>
      </c>
      <c r="R219" s="138">
        <v>663780.24</v>
      </c>
      <c r="S219" s="138">
        <f t="shared" si="3"/>
        <v>1327560.48</v>
      </c>
      <c r="T219" s="261"/>
      <c r="U219" s="261"/>
      <c r="V219" s="304"/>
      <c r="W219" s="304"/>
      <c r="X219" s="304"/>
      <c r="Y219" s="304"/>
      <c r="Z219" s="304"/>
      <c r="AA219" s="304"/>
    </row>
    <row r="220" spans="2:27" s="133" customFormat="1" ht="39.75" customHeight="1">
      <c r="B220" s="13" t="s">
        <v>439</v>
      </c>
      <c r="C220" s="13">
        <v>2024</v>
      </c>
      <c r="D220" s="13"/>
      <c r="E220" s="13"/>
      <c r="F220" s="13"/>
      <c r="G220" s="13" t="s">
        <v>45</v>
      </c>
      <c r="H220" s="13" t="s">
        <v>56</v>
      </c>
      <c r="I220" s="13" t="s">
        <v>331</v>
      </c>
      <c r="J220" s="13" t="s">
        <v>375</v>
      </c>
      <c r="K220" s="142" t="s">
        <v>398</v>
      </c>
      <c r="L220" s="137">
        <v>2</v>
      </c>
      <c r="M220" s="140"/>
      <c r="N220" s="137" t="s">
        <v>367</v>
      </c>
      <c r="O220" s="137"/>
      <c r="P220" s="138"/>
      <c r="Q220" s="138">
        <v>300000</v>
      </c>
      <c r="R220" s="138">
        <v>300000</v>
      </c>
      <c r="S220" s="138">
        <f t="shared" si="3"/>
        <v>600000</v>
      </c>
      <c r="T220" s="261"/>
      <c r="U220" s="261"/>
      <c r="V220" s="304"/>
      <c r="W220" s="304"/>
      <c r="X220" s="304"/>
      <c r="Y220" s="304"/>
      <c r="Z220" s="304"/>
      <c r="AA220" s="304"/>
    </row>
    <row r="221" spans="1:27" s="2" customFormat="1" ht="12.75">
      <c r="A221" s="33"/>
      <c r="B221" s="32"/>
      <c r="C221" s="32"/>
      <c r="D221" s="32"/>
      <c r="E221" s="32"/>
      <c r="F221" s="34"/>
      <c r="G221" s="32"/>
      <c r="H221" s="32"/>
      <c r="I221" s="214"/>
      <c r="J221" s="32"/>
      <c r="K221" s="34"/>
      <c r="L221" s="32"/>
      <c r="M221" s="32"/>
      <c r="N221" s="32"/>
      <c r="O221" s="32"/>
      <c r="P221" s="126"/>
      <c r="Q221" s="126"/>
      <c r="R221" s="126"/>
      <c r="S221" s="126"/>
      <c r="T221" s="126"/>
      <c r="U221" s="34"/>
      <c r="V221" s="33"/>
      <c r="W221" s="33"/>
      <c r="X221" s="32"/>
      <c r="Y221" s="32"/>
      <c r="Z221" s="32"/>
      <c r="AA221" s="32"/>
    </row>
    <row r="222" spans="1:27" s="2" customFormat="1" ht="12.75">
      <c r="A222" s="33"/>
      <c r="B222" s="32"/>
      <c r="C222" s="32"/>
      <c r="D222" s="32"/>
      <c r="E222" s="32"/>
      <c r="F222" s="34"/>
      <c r="G222" s="32"/>
      <c r="H222" s="32"/>
      <c r="I222" s="214"/>
      <c r="J222" s="32"/>
      <c r="K222" s="34"/>
      <c r="L222" s="32"/>
      <c r="M222" s="32"/>
      <c r="N222" s="32"/>
      <c r="O222" s="32"/>
      <c r="P222" s="126"/>
      <c r="Q222" s="126"/>
      <c r="R222" s="126"/>
      <c r="S222" s="126"/>
      <c r="T222" s="126"/>
      <c r="U222" s="34"/>
      <c r="V222" s="33"/>
      <c r="W222" s="33"/>
      <c r="X222" s="32"/>
      <c r="Y222" s="32"/>
      <c r="Z222" s="32"/>
      <c r="AA222" s="32"/>
    </row>
    <row r="223" spans="2:5" ht="13.5" thickBot="1">
      <c r="B223" s="38"/>
      <c r="E223" s="22"/>
    </row>
    <row r="224" spans="1:27" s="1" customFormat="1" ht="27" customHeight="1" thickBot="1">
      <c r="A224" s="2"/>
      <c r="B224" s="25" t="s">
        <v>95</v>
      </c>
      <c r="E224" s="4"/>
      <c r="F224" s="4"/>
      <c r="G224" s="4"/>
      <c r="H224" s="4"/>
      <c r="I224" s="4"/>
      <c r="J224" s="4"/>
      <c r="K224" s="26"/>
      <c r="L224" s="4"/>
      <c r="M224" s="4"/>
      <c r="N224" s="4"/>
      <c r="O224" s="4"/>
      <c r="P224" s="284" t="s">
        <v>92</v>
      </c>
      <c r="Q224" s="284"/>
      <c r="R224" s="284"/>
      <c r="S224" s="284"/>
      <c r="T224" s="284"/>
      <c r="U224" s="284"/>
      <c r="V224" s="284" t="s">
        <v>55</v>
      </c>
      <c r="W224" s="284"/>
      <c r="X224" s="284"/>
      <c r="Y224" s="284"/>
      <c r="Z224" s="302" t="s">
        <v>96</v>
      </c>
      <c r="AA224" s="302"/>
    </row>
    <row r="225" spans="1:27" s="1" customFormat="1" ht="39.75" customHeight="1" thickBot="1">
      <c r="A225" s="2"/>
      <c r="B225" s="38"/>
      <c r="E225" s="4"/>
      <c r="F225" s="4"/>
      <c r="G225" s="4"/>
      <c r="H225" s="4"/>
      <c r="I225" s="4"/>
      <c r="J225" s="4"/>
      <c r="K225" s="26"/>
      <c r="L225" s="4"/>
      <c r="M225" s="4"/>
      <c r="N225" s="4"/>
      <c r="O225" s="4"/>
      <c r="P225" s="349"/>
      <c r="Q225" s="349"/>
      <c r="R225" s="349"/>
      <c r="S225" s="349"/>
      <c r="T225" s="349"/>
      <c r="U225" s="349"/>
      <c r="V225" s="349"/>
      <c r="W225" s="349"/>
      <c r="X225" s="349"/>
      <c r="Y225" s="349"/>
      <c r="Z225" s="302"/>
      <c r="AA225" s="302"/>
    </row>
    <row r="226" spans="1:27" s="1" customFormat="1" ht="39.75" customHeight="1" thickBot="1">
      <c r="A226" s="2"/>
      <c r="B226" s="299" t="s">
        <v>6</v>
      </c>
      <c r="C226" s="350" t="s">
        <v>7</v>
      </c>
      <c r="D226" s="338" t="s">
        <v>8</v>
      </c>
      <c r="E226" s="338" t="s">
        <v>9</v>
      </c>
      <c r="F226" s="355" t="s">
        <v>10</v>
      </c>
      <c r="G226" s="350" t="s">
        <v>11</v>
      </c>
      <c r="H226" s="338" t="s">
        <v>63</v>
      </c>
      <c r="I226" s="353" t="s">
        <v>12</v>
      </c>
      <c r="J226" s="383" t="s">
        <v>13</v>
      </c>
      <c r="K226" s="358" t="s">
        <v>128</v>
      </c>
      <c r="L226" s="388" t="s">
        <v>90</v>
      </c>
      <c r="M226" s="338" t="s">
        <v>15</v>
      </c>
      <c r="N226" s="338" t="s">
        <v>16</v>
      </c>
      <c r="O226" s="338" t="s">
        <v>17</v>
      </c>
      <c r="P226" s="353" t="s">
        <v>18</v>
      </c>
      <c r="Q226" s="353" t="s">
        <v>19</v>
      </c>
      <c r="R226" s="338" t="s">
        <v>20</v>
      </c>
      <c r="S226" s="353" t="s">
        <v>21</v>
      </c>
      <c r="T226" s="383" t="s">
        <v>22</v>
      </c>
      <c r="U226" s="383"/>
      <c r="V226" s="338" t="s">
        <v>23</v>
      </c>
      <c r="W226" s="338"/>
      <c r="X226" s="338" t="s">
        <v>24</v>
      </c>
      <c r="Y226" s="355"/>
      <c r="Z226" s="302"/>
      <c r="AA226" s="302"/>
    </row>
    <row r="227" spans="1:27" s="1" customFormat="1" ht="39.75" customHeight="1" thickBot="1">
      <c r="A227" s="2"/>
      <c r="B227" s="300"/>
      <c r="C227" s="351"/>
      <c r="D227" s="269"/>
      <c r="E227" s="269"/>
      <c r="F227" s="356"/>
      <c r="G227" s="351"/>
      <c r="H227" s="269"/>
      <c r="I227" s="294"/>
      <c r="J227" s="366"/>
      <c r="K227" s="359"/>
      <c r="L227" s="361"/>
      <c r="M227" s="269"/>
      <c r="N227" s="269"/>
      <c r="O227" s="269"/>
      <c r="P227" s="294"/>
      <c r="Q227" s="294"/>
      <c r="R227" s="269"/>
      <c r="S227" s="294"/>
      <c r="T227" s="294" t="s">
        <v>25</v>
      </c>
      <c r="U227" s="366" t="s">
        <v>26</v>
      </c>
      <c r="V227" s="269"/>
      <c r="W227" s="269"/>
      <c r="X227" s="269"/>
      <c r="Y227" s="356"/>
      <c r="Z227" s="302"/>
      <c r="AA227" s="302"/>
    </row>
    <row r="228" spans="2:28" ht="39.75" customHeight="1" thickBot="1">
      <c r="B228" s="301"/>
      <c r="C228" s="352"/>
      <c r="D228" s="339"/>
      <c r="E228" s="339"/>
      <c r="F228" s="357"/>
      <c r="G228" s="115" t="s">
        <v>27</v>
      </c>
      <c r="H228" s="116" t="s">
        <v>94</v>
      </c>
      <c r="I228" s="116" t="s">
        <v>29</v>
      </c>
      <c r="J228" s="167" t="s">
        <v>86</v>
      </c>
      <c r="K228" s="360"/>
      <c r="L228" s="122" t="s">
        <v>91</v>
      </c>
      <c r="M228" s="339"/>
      <c r="N228" s="339"/>
      <c r="O228" s="339"/>
      <c r="P228" s="354"/>
      <c r="Q228" s="354"/>
      <c r="R228" s="339"/>
      <c r="S228" s="354"/>
      <c r="T228" s="354"/>
      <c r="U228" s="384"/>
      <c r="V228" s="384"/>
      <c r="W228" s="339"/>
      <c r="X228" s="339"/>
      <c r="Y228" s="357"/>
      <c r="Z228" s="315"/>
      <c r="AA228" s="315"/>
      <c r="AB228" s="10"/>
    </row>
    <row r="229" spans="2:27" s="45" customFormat="1" ht="39.75" customHeight="1">
      <c r="B229" s="105" t="s">
        <v>276</v>
      </c>
      <c r="C229" s="105">
        <v>2023</v>
      </c>
      <c r="D229" s="105" t="s">
        <v>58</v>
      </c>
      <c r="E229" s="105"/>
      <c r="F229" s="105"/>
      <c r="G229" s="105" t="s">
        <v>32</v>
      </c>
      <c r="H229" s="105" t="s">
        <v>56</v>
      </c>
      <c r="I229" s="105" t="s">
        <v>44</v>
      </c>
      <c r="J229" s="105" t="s">
        <v>57</v>
      </c>
      <c r="K229" s="119" t="s">
        <v>59</v>
      </c>
      <c r="L229" s="105">
        <v>1</v>
      </c>
      <c r="M229" s="105" t="s">
        <v>60</v>
      </c>
      <c r="N229" s="105" t="s">
        <v>61</v>
      </c>
      <c r="O229" s="105"/>
      <c r="P229" s="120">
        <v>34538719.35</v>
      </c>
      <c r="Q229" s="120">
        <v>34538719.35</v>
      </c>
      <c r="R229" s="121"/>
      <c r="S229" s="120">
        <v>69077438.7</v>
      </c>
      <c r="T229" s="105"/>
      <c r="U229" s="105"/>
      <c r="V229" s="437"/>
      <c r="W229" s="437"/>
      <c r="X229" s="437"/>
      <c r="Y229" s="437"/>
      <c r="Z229" s="270"/>
      <c r="AA229" s="270"/>
    </row>
    <row r="230" spans="2:27" s="45" customFormat="1" ht="39.75" customHeight="1">
      <c r="B230" s="13" t="s">
        <v>297</v>
      </c>
      <c r="C230" s="13">
        <v>2023</v>
      </c>
      <c r="D230" s="13"/>
      <c r="E230" s="13"/>
      <c r="F230" s="13"/>
      <c r="G230" s="13"/>
      <c r="H230" s="13" t="s">
        <v>56</v>
      </c>
      <c r="I230" s="13" t="s">
        <v>44</v>
      </c>
      <c r="J230" s="13"/>
      <c r="K230" s="153" t="s">
        <v>292</v>
      </c>
      <c r="L230" s="13"/>
      <c r="M230" s="13" t="s">
        <v>295</v>
      </c>
      <c r="N230" s="13"/>
      <c r="O230" s="13"/>
      <c r="P230" s="106">
        <v>65000000</v>
      </c>
      <c r="Q230" s="106">
        <v>65000000</v>
      </c>
      <c r="R230" s="107"/>
      <c r="S230" s="106">
        <f>SUM(Q230+P230)</f>
        <v>130000000</v>
      </c>
      <c r="T230" s="13"/>
      <c r="U230" s="13"/>
      <c r="V230" s="437"/>
      <c r="W230" s="437"/>
      <c r="X230" s="437"/>
      <c r="Y230" s="437"/>
      <c r="Z230" s="270"/>
      <c r="AA230" s="270"/>
    </row>
    <row r="231" spans="2:27" s="45" customFormat="1" ht="39.75" customHeight="1">
      <c r="B231" s="13" t="s">
        <v>298</v>
      </c>
      <c r="C231" s="13">
        <v>2023</v>
      </c>
      <c r="D231" s="13"/>
      <c r="E231" s="13"/>
      <c r="F231" s="13"/>
      <c r="G231" s="13"/>
      <c r="H231" s="13" t="s">
        <v>56</v>
      </c>
      <c r="I231" s="13" t="s">
        <v>44</v>
      </c>
      <c r="J231" s="13"/>
      <c r="K231" s="153" t="s">
        <v>293</v>
      </c>
      <c r="L231" s="13"/>
      <c r="M231" s="13" t="s">
        <v>295</v>
      </c>
      <c r="N231" s="13"/>
      <c r="O231" s="13"/>
      <c r="P231" s="106">
        <v>25000000</v>
      </c>
      <c r="Q231" s="106">
        <v>25000000</v>
      </c>
      <c r="R231" s="107"/>
      <c r="S231" s="106">
        <f>SUM(Q231+P231)</f>
        <v>50000000</v>
      </c>
      <c r="T231" s="13"/>
      <c r="U231" s="13"/>
      <c r="V231" s="270"/>
      <c r="W231" s="270"/>
      <c r="X231" s="270"/>
      <c r="Y231" s="270"/>
      <c r="Z231" s="270"/>
      <c r="AA231" s="270"/>
    </row>
    <row r="232" spans="2:27" s="45" customFormat="1" ht="39.75" customHeight="1">
      <c r="B232" s="13" t="s">
        <v>299</v>
      </c>
      <c r="C232" s="13">
        <v>2023</v>
      </c>
      <c r="D232" s="13"/>
      <c r="E232" s="13"/>
      <c r="F232" s="13"/>
      <c r="G232" s="13"/>
      <c r="H232" s="13" t="s">
        <v>56</v>
      </c>
      <c r="I232" s="13" t="s">
        <v>44</v>
      </c>
      <c r="J232" s="13"/>
      <c r="K232" s="153" t="s">
        <v>294</v>
      </c>
      <c r="L232" s="13"/>
      <c r="M232" s="13" t="s">
        <v>295</v>
      </c>
      <c r="N232" s="13"/>
      <c r="O232" s="13"/>
      <c r="P232" s="106">
        <v>10000000</v>
      </c>
      <c r="Q232" s="106">
        <v>10000000</v>
      </c>
      <c r="R232" s="107"/>
      <c r="S232" s="106">
        <f>SUM(Q232+P232)</f>
        <v>20000000</v>
      </c>
      <c r="T232" s="13"/>
      <c r="U232" s="13"/>
      <c r="V232" s="270"/>
      <c r="W232" s="270"/>
      <c r="X232" s="270"/>
      <c r="Y232" s="270"/>
      <c r="Z232" s="270"/>
      <c r="AA232" s="270"/>
    </row>
    <row r="233" spans="2:27" s="45" customFormat="1" ht="39.75" customHeight="1">
      <c r="B233" s="13" t="s">
        <v>300</v>
      </c>
      <c r="C233" s="13">
        <v>2023</v>
      </c>
      <c r="D233" s="13"/>
      <c r="E233" s="13"/>
      <c r="F233" s="13"/>
      <c r="G233" s="13"/>
      <c r="H233" s="13" t="s">
        <v>56</v>
      </c>
      <c r="I233" s="13" t="s">
        <v>44</v>
      </c>
      <c r="J233" s="13"/>
      <c r="K233" s="153" t="s">
        <v>296</v>
      </c>
      <c r="L233" s="13"/>
      <c r="M233" s="13" t="s">
        <v>295</v>
      </c>
      <c r="N233" s="13"/>
      <c r="O233" s="13"/>
      <c r="P233" s="106">
        <v>5000000</v>
      </c>
      <c r="Q233" s="106">
        <v>5000000</v>
      </c>
      <c r="R233" s="107"/>
      <c r="S233" s="106">
        <f>SUM(Q233+P233)</f>
        <v>10000000</v>
      </c>
      <c r="T233" s="13"/>
      <c r="U233" s="13"/>
      <c r="V233" s="270"/>
      <c r="W233" s="270"/>
      <c r="X233" s="270"/>
      <c r="Y233" s="270"/>
      <c r="Z233" s="270"/>
      <c r="AA233" s="270"/>
    </row>
    <row r="234" spans="2:27" s="45" customFormat="1" ht="39.75" customHeight="1">
      <c r="B234" s="13" t="s">
        <v>452</v>
      </c>
      <c r="C234" s="13">
        <v>2023</v>
      </c>
      <c r="D234" s="13"/>
      <c r="E234" s="13"/>
      <c r="F234" s="13"/>
      <c r="G234" s="13"/>
      <c r="H234" s="13" t="s">
        <v>56</v>
      </c>
      <c r="I234" s="13" t="s">
        <v>44</v>
      </c>
      <c r="J234" s="13" t="s">
        <v>449</v>
      </c>
      <c r="K234" s="153" t="s">
        <v>450</v>
      </c>
      <c r="L234" s="13">
        <v>1</v>
      </c>
      <c r="M234" s="13" t="s">
        <v>451</v>
      </c>
      <c r="N234" s="13" t="s">
        <v>82</v>
      </c>
      <c r="O234" s="13"/>
      <c r="P234" s="106">
        <v>130000</v>
      </c>
      <c r="Q234" s="249"/>
      <c r="R234" s="13"/>
      <c r="S234" s="106">
        <v>130000</v>
      </c>
      <c r="T234" s="13"/>
      <c r="U234" s="13"/>
      <c r="V234" s="270"/>
      <c r="W234" s="270"/>
      <c r="X234" s="270"/>
      <c r="Y234" s="270"/>
      <c r="Z234" s="270"/>
      <c r="AA234" s="270"/>
    </row>
    <row r="235" spans="1:27" s="38" customFormat="1" ht="39.75" customHeight="1">
      <c r="A235" s="45"/>
      <c r="B235" s="13" t="s">
        <v>458</v>
      </c>
      <c r="C235" s="146">
        <v>2023</v>
      </c>
      <c r="D235" s="146"/>
      <c r="E235" s="146"/>
      <c r="F235" s="146"/>
      <c r="G235" s="146"/>
      <c r="H235" s="146" t="s">
        <v>453</v>
      </c>
      <c r="I235" s="146" t="s">
        <v>44</v>
      </c>
      <c r="J235" s="146" t="s">
        <v>449</v>
      </c>
      <c r="K235" s="154" t="s">
        <v>454</v>
      </c>
      <c r="L235" s="146">
        <v>1</v>
      </c>
      <c r="M235" s="146" t="s">
        <v>455</v>
      </c>
      <c r="N235" s="146" t="s">
        <v>82</v>
      </c>
      <c r="O235" s="146"/>
      <c r="P235" s="106">
        <v>50000</v>
      </c>
      <c r="Q235" s="147"/>
      <c r="R235" s="146"/>
      <c r="S235" s="106">
        <v>50000</v>
      </c>
      <c r="T235" s="146"/>
      <c r="U235" s="146"/>
      <c r="V235" s="267"/>
      <c r="W235" s="267"/>
      <c r="X235" s="267"/>
      <c r="Y235" s="267"/>
      <c r="Z235" s="267"/>
      <c r="AA235" s="267"/>
    </row>
    <row r="236" spans="1:27" s="38" customFormat="1" ht="39.75" customHeight="1">
      <c r="A236" s="45"/>
      <c r="B236" s="13" t="s">
        <v>459</v>
      </c>
      <c r="C236" s="146">
        <v>2023</v>
      </c>
      <c r="D236" s="146"/>
      <c r="E236" s="146"/>
      <c r="F236" s="146"/>
      <c r="G236" s="146"/>
      <c r="H236" s="146" t="s">
        <v>102</v>
      </c>
      <c r="I236" s="146" t="s">
        <v>44</v>
      </c>
      <c r="J236" s="146" t="s">
        <v>449</v>
      </c>
      <c r="K236" s="154" t="s">
        <v>456</v>
      </c>
      <c r="L236" s="146">
        <v>1</v>
      </c>
      <c r="M236" s="146" t="s">
        <v>457</v>
      </c>
      <c r="N236" s="146" t="s">
        <v>82</v>
      </c>
      <c r="O236" s="146"/>
      <c r="P236" s="106">
        <v>130000</v>
      </c>
      <c r="Q236" s="147"/>
      <c r="R236" s="146"/>
      <c r="S236" s="106">
        <v>130000</v>
      </c>
      <c r="T236" s="146"/>
      <c r="U236" s="146"/>
      <c r="V236" s="267"/>
      <c r="W236" s="267"/>
      <c r="X236" s="267"/>
      <c r="Y236" s="267"/>
      <c r="Z236" s="267"/>
      <c r="AA236" s="267"/>
    </row>
    <row r="237" spans="2:27" s="45" customFormat="1" ht="41.25" customHeight="1">
      <c r="B237" s="13" t="s">
        <v>460</v>
      </c>
      <c r="C237" s="13">
        <v>2023</v>
      </c>
      <c r="D237" s="13"/>
      <c r="E237" s="13"/>
      <c r="F237" s="13"/>
      <c r="G237" s="13"/>
      <c r="H237" s="13" t="s">
        <v>102</v>
      </c>
      <c r="I237" s="13" t="s">
        <v>44</v>
      </c>
      <c r="J237" s="13" t="s">
        <v>449</v>
      </c>
      <c r="K237" s="153" t="s">
        <v>462</v>
      </c>
      <c r="L237" s="13">
        <v>1</v>
      </c>
      <c r="M237" s="71" t="s">
        <v>469</v>
      </c>
      <c r="N237" s="13" t="s">
        <v>82</v>
      </c>
      <c r="O237" s="13"/>
      <c r="P237" s="106">
        <v>100000</v>
      </c>
      <c r="Q237" s="106"/>
      <c r="R237" s="107"/>
      <c r="S237" s="106">
        <v>100000</v>
      </c>
      <c r="T237" s="13"/>
      <c r="U237" s="13"/>
      <c r="V237" s="270"/>
      <c r="W237" s="270"/>
      <c r="X237" s="270"/>
      <c r="Y237" s="270"/>
      <c r="Z237" s="270"/>
      <c r="AA237" s="270"/>
    </row>
    <row r="238" spans="2:27" s="45" customFormat="1" ht="12.75">
      <c r="B238" s="32"/>
      <c r="C238" s="32"/>
      <c r="D238" s="32"/>
      <c r="E238" s="32"/>
      <c r="F238" s="32"/>
      <c r="G238" s="32"/>
      <c r="H238" s="32"/>
      <c r="I238" s="32"/>
      <c r="J238" s="32"/>
      <c r="K238" s="34"/>
      <c r="L238" s="32"/>
      <c r="M238" s="32"/>
      <c r="N238" s="32"/>
      <c r="O238" s="32"/>
      <c r="P238" s="90"/>
      <c r="Q238" s="90"/>
      <c r="R238" s="91"/>
      <c r="S238" s="90"/>
      <c r="T238" s="32"/>
      <c r="U238" s="32"/>
      <c r="V238" s="32"/>
      <c r="W238" s="32"/>
      <c r="X238" s="32"/>
      <c r="Y238" s="32"/>
      <c r="Z238" s="32"/>
      <c r="AA238" s="32"/>
    </row>
    <row r="239" spans="2:27" s="45" customFormat="1" ht="12.75">
      <c r="B239" s="32"/>
      <c r="C239" s="32"/>
      <c r="D239" s="32"/>
      <c r="E239" s="32"/>
      <c r="F239" s="32"/>
      <c r="G239" s="32"/>
      <c r="H239" s="32"/>
      <c r="I239" s="32"/>
      <c r="J239" s="32"/>
      <c r="K239" s="34"/>
      <c r="L239" s="32"/>
      <c r="M239" s="32"/>
      <c r="N239" s="32"/>
      <c r="O239" s="32"/>
      <c r="P239" s="90"/>
      <c r="Q239" s="90"/>
      <c r="R239" s="91"/>
      <c r="S239" s="90"/>
      <c r="T239" s="32"/>
      <c r="U239" s="32"/>
      <c r="V239" s="32"/>
      <c r="W239" s="32"/>
      <c r="X239" s="32"/>
      <c r="Y239" s="32"/>
      <c r="Z239" s="32"/>
      <c r="AA239" s="32"/>
    </row>
    <row r="240" ht="13.5" thickBot="1">
      <c r="B240" s="38"/>
    </row>
    <row r="241" spans="2:27" ht="24.75" customHeight="1" thickBot="1">
      <c r="B241" s="25" t="s">
        <v>97</v>
      </c>
      <c r="E241" s="22"/>
      <c r="P241" s="284" t="s">
        <v>92</v>
      </c>
      <c r="Q241" s="284"/>
      <c r="R241" s="284"/>
      <c r="S241" s="284"/>
      <c r="T241" s="284"/>
      <c r="U241" s="284"/>
      <c r="V241" s="284" t="s">
        <v>55</v>
      </c>
      <c r="W241" s="284"/>
      <c r="X241" s="284"/>
      <c r="Y241" s="284"/>
      <c r="Z241" s="269" t="s">
        <v>42</v>
      </c>
      <c r="AA241" s="269"/>
    </row>
    <row r="242" spans="2:27" ht="39.75" customHeight="1" thickBot="1">
      <c r="B242" s="38"/>
      <c r="P242" s="284"/>
      <c r="Q242" s="284"/>
      <c r="R242" s="284"/>
      <c r="S242" s="284"/>
      <c r="T242" s="284"/>
      <c r="U242" s="284"/>
      <c r="V242" s="284"/>
      <c r="W242" s="284"/>
      <c r="X242" s="284"/>
      <c r="Y242" s="284"/>
      <c r="Z242" s="269"/>
      <c r="AA242" s="269"/>
    </row>
    <row r="243" spans="2:27" ht="39.75" customHeight="1" thickBot="1">
      <c r="B243" s="269" t="s">
        <v>6</v>
      </c>
      <c r="C243" s="269" t="s">
        <v>7</v>
      </c>
      <c r="D243" s="269" t="s">
        <v>8</v>
      </c>
      <c r="E243" s="269" t="s">
        <v>9</v>
      </c>
      <c r="F243" s="269" t="s">
        <v>10</v>
      </c>
      <c r="G243" s="315" t="s">
        <v>11</v>
      </c>
      <c r="H243" s="285" t="s">
        <v>63</v>
      </c>
      <c r="I243" s="295" t="s">
        <v>12</v>
      </c>
      <c r="J243" s="330" t="s">
        <v>13</v>
      </c>
      <c r="K243" s="358" t="s">
        <v>128</v>
      </c>
      <c r="L243" s="302" t="s">
        <v>90</v>
      </c>
      <c r="M243" s="269" t="s">
        <v>15</v>
      </c>
      <c r="N243" s="269" t="s">
        <v>16</v>
      </c>
      <c r="O243" s="269" t="s">
        <v>17</v>
      </c>
      <c r="P243" s="294" t="s">
        <v>18</v>
      </c>
      <c r="Q243" s="294" t="s">
        <v>19</v>
      </c>
      <c r="R243" s="269" t="s">
        <v>20</v>
      </c>
      <c r="S243" s="294" t="s">
        <v>21</v>
      </c>
      <c r="T243" s="269" t="s">
        <v>22</v>
      </c>
      <c r="U243" s="269"/>
      <c r="V243" s="269" t="s">
        <v>23</v>
      </c>
      <c r="W243" s="269"/>
      <c r="X243" s="269" t="s">
        <v>24</v>
      </c>
      <c r="Y243" s="269"/>
      <c r="Z243" s="269"/>
      <c r="AA243" s="269"/>
    </row>
    <row r="244" spans="2:27" ht="39.75" customHeight="1" thickBot="1">
      <c r="B244" s="269"/>
      <c r="C244" s="269"/>
      <c r="D244" s="269"/>
      <c r="E244" s="269"/>
      <c r="F244" s="269"/>
      <c r="G244" s="315"/>
      <c r="H244" s="285"/>
      <c r="I244" s="295"/>
      <c r="J244" s="330"/>
      <c r="K244" s="359"/>
      <c r="L244" s="302"/>
      <c r="M244" s="269"/>
      <c r="N244" s="269"/>
      <c r="O244" s="269"/>
      <c r="P244" s="294"/>
      <c r="Q244" s="294"/>
      <c r="R244" s="269"/>
      <c r="S244" s="294"/>
      <c r="T244" s="294" t="s">
        <v>25</v>
      </c>
      <c r="U244" s="269" t="s">
        <v>26</v>
      </c>
      <c r="V244" s="269"/>
      <c r="W244" s="269"/>
      <c r="X244" s="269"/>
      <c r="Y244" s="269"/>
      <c r="Z244" s="269"/>
      <c r="AA244" s="269"/>
    </row>
    <row r="245" spans="2:28" ht="39.75" customHeight="1" thickBot="1">
      <c r="B245" s="269"/>
      <c r="C245" s="269"/>
      <c r="D245" s="269"/>
      <c r="E245" s="269"/>
      <c r="F245" s="269"/>
      <c r="G245" s="27" t="s">
        <v>27</v>
      </c>
      <c r="H245" s="27" t="s">
        <v>94</v>
      </c>
      <c r="I245" s="27" t="s">
        <v>29</v>
      </c>
      <c r="J245" s="166" t="s">
        <v>86</v>
      </c>
      <c r="K245" s="360"/>
      <c r="L245" s="164" t="s">
        <v>91</v>
      </c>
      <c r="M245" s="269"/>
      <c r="N245" s="269"/>
      <c r="O245" s="269"/>
      <c r="P245" s="294"/>
      <c r="Q245" s="294"/>
      <c r="R245" s="269"/>
      <c r="S245" s="294"/>
      <c r="T245" s="294"/>
      <c r="U245" s="269"/>
      <c r="V245" s="269"/>
      <c r="W245" s="269"/>
      <c r="X245" s="269"/>
      <c r="Y245" s="269"/>
      <c r="Z245" s="269"/>
      <c r="AA245" s="269"/>
      <c r="AB245" s="10"/>
    </row>
    <row r="246" spans="1:27" s="84" customFormat="1" ht="52.5" customHeight="1">
      <c r="A246" s="87"/>
      <c r="B246" s="13" t="s">
        <v>288</v>
      </c>
      <c r="C246" s="13">
        <v>2023</v>
      </c>
      <c r="D246" s="13"/>
      <c r="E246" s="71" t="s">
        <v>32</v>
      </c>
      <c r="F246" s="81"/>
      <c r="G246" s="13" t="s">
        <v>33</v>
      </c>
      <c r="H246" s="13" t="s">
        <v>38</v>
      </c>
      <c r="I246" s="13" t="s">
        <v>35</v>
      </c>
      <c r="J246" s="13" t="s">
        <v>104</v>
      </c>
      <c r="K246" s="119" t="s">
        <v>209</v>
      </c>
      <c r="L246" s="13">
        <v>1</v>
      </c>
      <c r="M246" s="13" t="s">
        <v>190</v>
      </c>
      <c r="N246" s="13" t="s">
        <v>191</v>
      </c>
      <c r="O246" s="13" t="s">
        <v>33</v>
      </c>
      <c r="P246" s="30">
        <f>(883445*1.1)*(9/12)*1.22</f>
        <v>889187.3925000001</v>
      </c>
      <c r="Q246" s="30">
        <f>(883445*1.1)*(12/12)*1.22</f>
        <v>1185583.1900000002</v>
      </c>
      <c r="R246" s="30">
        <f>(883445*1.1)*(12/12)*1.22</f>
        <v>1185583.1900000002</v>
      </c>
      <c r="S246" s="30">
        <f>SUM(P246:R246)</f>
        <v>3260353.7725000004</v>
      </c>
      <c r="T246" s="81"/>
      <c r="U246" s="81"/>
      <c r="V246" s="441" t="s">
        <v>36</v>
      </c>
      <c r="W246" s="271"/>
      <c r="X246" s="270" t="s">
        <v>98</v>
      </c>
      <c r="Y246" s="270"/>
      <c r="Z246" s="313"/>
      <c r="AA246" s="313"/>
    </row>
    <row r="247" spans="1:27" s="84" customFormat="1" ht="54.75" customHeight="1">
      <c r="A247" s="87"/>
      <c r="B247" s="13" t="s">
        <v>277</v>
      </c>
      <c r="C247" s="13">
        <v>2023</v>
      </c>
      <c r="D247" s="13"/>
      <c r="E247" s="71" t="s">
        <v>32</v>
      </c>
      <c r="F247" s="81"/>
      <c r="G247" s="13" t="s">
        <v>33</v>
      </c>
      <c r="H247" s="13" t="s">
        <v>38</v>
      </c>
      <c r="I247" s="13" t="s">
        <v>35</v>
      </c>
      <c r="J247" s="13" t="s">
        <v>104</v>
      </c>
      <c r="K247" s="14" t="s">
        <v>210</v>
      </c>
      <c r="L247" s="13">
        <v>1</v>
      </c>
      <c r="M247" s="13" t="s">
        <v>190</v>
      </c>
      <c r="N247" s="13" t="s">
        <v>191</v>
      </c>
      <c r="O247" s="13" t="s">
        <v>33</v>
      </c>
      <c r="P247" s="30">
        <f>(814012*1.1)*(9/12)*1.22</f>
        <v>819303.078</v>
      </c>
      <c r="Q247" s="30">
        <f>(814012*1.1)*(12/12)*1.22</f>
        <v>1092404.104</v>
      </c>
      <c r="R247" s="30">
        <f>(814012*1.1)*(12/12)*1.22</f>
        <v>1092404.104</v>
      </c>
      <c r="S247" s="30">
        <f>SUM(P247:R247)</f>
        <v>3004111.2860000003</v>
      </c>
      <c r="T247" s="81"/>
      <c r="U247" s="81"/>
      <c r="V247" s="441" t="s">
        <v>36</v>
      </c>
      <c r="W247" s="271"/>
      <c r="X247" s="270" t="s">
        <v>98</v>
      </c>
      <c r="Y247" s="270"/>
      <c r="Z247" s="313"/>
      <c r="AA247" s="313"/>
    </row>
    <row r="248" spans="1:27" s="84" customFormat="1" ht="39.75" customHeight="1">
      <c r="A248" s="87"/>
      <c r="B248" s="13" t="s">
        <v>278</v>
      </c>
      <c r="C248" s="13">
        <v>2023</v>
      </c>
      <c r="D248" s="13"/>
      <c r="E248" s="71" t="s">
        <v>32</v>
      </c>
      <c r="F248" s="81"/>
      <c r="G248" s="13" t="s">
        <v>33</v>
      </c>
      <c r="H248" s="13" t="s">
        <v>38</v>
      </c>
      <c r="I248" s="13" t="s">
        <v>35</v>
      </c>
      <c r="J248" s="13" t="s">
        <v>104</v>
      </c>
      <c r="K248" s="14" t="s">
        <v>211</v>
      </c>
      <c r="L248" s="13">
        <v>1</v>
      </c>
      <c r="M248" s="13" t="s">
        <v>190</v>
      </c>
      <c r="N248" s="13" t="s">
        <v>191</v>
      </c>
      <c r="O248" s="13" t="s">
        <v>33</v>
      </c>
      <c r="P248" s="30">
        <f>(176243*1.1)*(9/12)*1.22</f>
        <v>177388.5795</v>
      </c>
      <c r="Q248" s="30">
        <f>(176243*1.1)*(12/12)*1.22</f>
        <v>236518.10600000003</v>
      </c>
      <c r="R248" s="30">
        <f>(176243*1.1)*(12/12)*1.22</f>
        <v>236518.10600000003</v>
      </c>
      <c r="S248" s="30">
        <f>SUM(P248:R248)</f>
        <v>650424.7915</v>
      </c>
      <c r="T248" s="81"/>
      <c r="U248" s="81"/>
      <c r="V248" s="441" t="s">
        <v>36</v>
      </c>
      <c r="W248" s="271"/>
      <c r="X248" s="270" t="s">
        <v>98</v>
      </c>
      <c r="Y248" s="270"/>
      <c r="Z248" s="313"/>
      <c r="AA248" s="313"/>
    </row>
    <row r="249" spans="1:27" s="84" customFormat="1" ht="55.5" customHeight="1">
      <c r="A249" s="87"/>
      <c r="B249" s="13" t="s">
        <v>289</v>
      </c>
      <c r="C249" s="13">
        <v>2023</v>
      </c>
      <c r="D249" s="13"/>
      <c r="E249" s="67" t="s">
        <v>32</v>
      </c>
      <c r="F249" s="67"/>
      <c r="G249" s="67" t="s">
        <v>32</v>
      </c>
      <c r="H249" s="67" t="s">
        <v>38</v>
      </c>
      <c r="I249" s="67" t="s">
        <v>35</v>
      </c>
      <c r="J249" s="67" t="s">
        <v>105</v>
      </c>
      <c r="K249" s="68" t="s">
        <v>212</v>
      </c>
      <c r="L249" s="67">
        <v>1</v>
      </c>
      <c r="M249" s="67" t="s">
        <v>190</v>
      </c>
      <c r="N249" s="67" t="s">
        <v>191</v>
      </c>
      <c r="O249" s="67" t="s">
        <v>33</v>
      </c>
      <c r="P249" s="85">
        <v>671000</v>
      </c>
      <c r="Q249" s="85">
        <v>671000</v>
      </c>
      <c r="R249" s="85">
        <v>671000</v>
      </c>
      <c r="S249" s="85">
        <f>SUM(P249:R249)</f>
        <v>2013000</v>
      </c>
      <c r="T249" s="86"/>
      <c r="U249" s="86"/>
      <c r="V249" s="438" t="s">
        <v>36</v>
      </c>
      <c r="W249" s="272"/>
      <c r="X249" s="439" t="s">
        <v>98</v>
      </c>
      <c r="Y249" s="439"/>
      <c r="Z249" s="440"/>
      <c r="AA249" s="440"/>
    </row>
    <row r="250" spans="1:27" s="82" customFormat="1" ht="39.75" customHeight="1">
      <c r="A250" s="87"/>
      <c r="B250" s="13" t="s">
        <v>514</v>
      </c>
      <c r="C250" s="13">
        <v>2023</v>
      </c>
      <c r="D250" s="13"/>
      <c r="E250" s="13" t="s">
        <v>32</v>
      </c>
      <c r="F250" s="13" t="s">
        <v>45</v>
      </c>
      <c r="G250" s="13" t="s">
        <v>45</v>
      </c>
      <c r="H250" s="13" t="s">
        <v>192</v>
      </c>
      <c r="I250" s="13" t="s">
        <v>193</v>
      </c>
      <c r="J250" s="13" t="s">
        <v>667</v>
      </c>
      <c r="K250" s="83" t="s">
        <v>194</v>
      </c>
      <c r="L250" s="13">
        <v>1</v>
      </c>
      <c r="M250" s="67" t="s">
        <v>195</v>
      </c>
      <c r="N250" s="67" t="s">
        <v>82</v>
      </c>
      <c r="O250" s="132" t="s">
        <v>53</v>
      </c>
      <c r="P250" s="85">
        <v>2992689.68</v>
      </c>
      <c r="Q250" s="85">
        <v>342123.92</v>
      </c>
      <c r="R250" s="85">
        <v>0</v>
      </c>
      <c r="S250" s="85">
        <v>3334813.6</v>
      </c>
      <c r="T250" s="244">
        <v>0</v>
      </c>
      <c r="U250" s="245">
        <v>0</v>
      </c>
      <c r="V250" s="439">
        <v>237377</v>
      </c>
      <c r="W250" s="439"/>
      <c r="X250" s="272" t="s">
        <v>196</v>
      </c>
      <c r="Y250" s="272"/>
      <c r="Z250" s="272" t="s">
        <v>45</v>
      </c>
      <c r="AA250" s="272"/>
    </row>
    <row r="251" spans="2:27" s="3" customFormat="1" ht="45.75" customHeight="1">
      <c r="B251" s="13" t="s">
        <v>289</v>
      </c>
      <c r="C251" s="146">
        <v>2023</v>
      </c>
      <c r="D251" s="149" t="s">
        <v>656</v>
      </c>
      <c r="E251" s="149" t="s">
        <v>32</v>
      </c>
      <c r="F251" s="149" t="s">
        <v>32</v>
      </c>
      <c r="G251" s="146" t="s">
        <v>32</v>
      </c>
      <c r="H251" s="146" t="s">
        <v>38</v>
      </c>
      <c r="I251" s="146" t="s">
        <v>44</v>
      </c>
      <c r="J251" s="146" t="s">
        <v>657</v>
      </c>
      <c r="K251" s="215" t="s">
        <v>658</v>
      </c>
      <c r="L251" s="38">
        <v>1</v>
      </c>
      <c r="M251" s="146" t="s">
        <v>659</v>
      </c>
      <c r="N251" s="146" t="s">
        <v>323</v>
      </c>
      <c r="O251" s="146" t="s">
        <v>45</v>
      </c>
      <c r="P251" s="85">
        <v>13500000</v>
      </c>
      <c r="Q251" s="246"/>
      <c r="R251" s="246"/>
      <c r="S251" s="85">
        <f>SUM(P251:R251)</f>
        <v>13500000</v>
      </c>
      <c r="T251" s="242"/>
      <c r="U251" s="242"/>
      <c r="V251" s="265" t="s">
        <v>660</v>
      </c>
      <c r="W251" s="266"/>
      <c r="X251" s="267" t="s">
        <v>661</v>
      </c>
      <c r="Y251" s="267"/>
      <c r="Z251" s="268"/>
      <c r="AA251" s="268"/>
    </row>
    <row r="252" spans="2:27" s="3" customFormat="1" ht="54.75" customHeight="1">
      <c r="B252" s="13" t="s">
        <v>668</v>
      </c>
      <c r="C252" s="146">
        <v>2023</v>
      </c>
      <c r="D252" s="146" t="s">
        <v>662</v>
      </c>
      <c r="E252" s="146" t="s">
        <v>32</v>
      </c>
      <c r="F252" s="146" t="s">
        <v>32</v>
      </c>
      <c r="G252" s="146" t="s">
        <v>32</v>
      </c>
      <c r="H252" s="146" t="s">
        <v>38</v>
      </c>
      <c r="I252" s="146" t="s">
        <v>326</v>
      </c>
      <c r="J252" s="146" t="s">
        <v>663</v>
      </c>
      <c r="K252" s="215" t="s">
        <v>664</v>
      </c>
      <c r="L252" s="247">
        <v>1</v>
      </c>
      <c r="M252" s="146" t="s">
        <v>665</v>
      </c>
      <c r="N252" s="146" t="s">
        <v>323</v>
      </c>
      <c r="O252" s="146" t="s">
        <v>45</v>
      </c>
      <c r="P252" s="30">
        <v>1000000</v>
      </c>
      <c r="Q252" s="248"/>
      <c r="R252" s="248"/>
      <c r="S252" s="30">
        <v>1000000</v>
      </c>
      <c r="T252" s="242"/>
      <c r="U252" s="242"/>
      <c r="V252" s="265" t="s">
        <v>36</v>
      </c>
      <c r="W252" s="266"/>
      <c r="X252" s="267" t="s">
        <v>666</v>
      </c>
      <c r="Y252" s="267"/>
      <c r="Z252" s="268"/>
      <c r="AA252" s="268"/>
    </row>
    <row r="253" spans="1:27" s="1" customFormat="1" ht="12.75">
      <c r="A253" s="2"/>
      <c r="B253" s="5"/>
      <c r="C253" s="5"/>
      <c r="D253" s="5"/>
      <c r="E253" s="4"/>
      <c r="F253" s="5"/>
      <c r="G253" s="5"/>
      <c r="H253" s="5"/>
      <c r="I253" s="5"/>
      <c r="J253" s="5"/>
      <c r="K253" s="7"/>
      <c r="L253" s="5"/>
      <c r="M253" s="5"/>
      <c r="N253" s="5"/>
      <c r="O253" s="5"/>
      <c r="P253" s="39"/>
      <c r="Q253" s="39"/>
      <c r="R253" s="39"/>
      <c r="S253" s="6"/>
      <c r="T253" s="4"/>
      <c r="U253" s="4"/>
      <c r="V253" s="69"/>
      <c r="W253" s="4"/>
      <c r="X253" s="5"/>
      <c r="Y253" s="5"/>
      <c r="Z253" s="4"/>
      <c r="AA253" s="4"/>
    </row>
    <row r="254" spans="1:27" s="1" customFormat="1" ht="12.75">
      <c r="A254" s="2"/>
      <c r="B254" s="5"/>
      <c r="C254" s="5"/>
      <c r="D254" s="5"/>
      <c r="E254" s="4"/>
      <c r="F254" s="5"/>
      <c r="G254" s="5"/>
      <c r="H254" s="5"/>
      <c r="I254" s="5"/>
      <c r="J254" s="5"/>
      <c r="K254" s="7"/>
      <c r="L254" s="5"/>
      <c r="M254" s="5"/>
      <c r="N254" s="5"/>
      <c r="O254" s="5"/>
      <c r="P254" s="39"/>
      <c r="Q254" s="39"/>
      <c r="R254" s="39"/>
      <c r="S254" s="6"/>
      <c r="T254" s="4"/>
      <c r="U254" s="4"/>
      <c r="V254" s="69"/>
      <c r="W254" s="4"/>
      <c r="X254" s="5"/>
      <c r="Y254" s="5"/>
      <c r="Z254" s="4"/>
      <c r="AA254" s="4"/>
    </row>
    <row r="255" spans="1:27" s="1" customFormat="1" ht="13.5" thickBot="1">
      <c r="A255" s="2"/>
      <c r="B255" s="5"/>
      <c r="C255" s="5"/>
      <c r="D255" s="5"/>
      <c r="E255" s="4"/>
      <c r="F255" s="5"/>
      <c r="G255" s="5"/>
      <c r="H255" s="5"/>
      <c r="I255" s="5"/>
      <c r="J255" s="5"/>
      <c r="K255" s="7"/>
      <c r="L255" s="5"/>
      <c r="M255" s="5"/>
      <c r="N255" s="5"/>
      <c r="O255" s="5"/>
      <c r="P255" s="39"/>
      <c r="Q255" s="39"/>
      <c r="R255" s="39"/>
      <c r="S255" s="6"/>
      <c r="T255" s="4"/>
      <c r="U255" s="4"/>
      <c r="V255" s="69"/>
      <c r="W255" s="4"/>
      <c r="X255" s="5"/>
      <c r="Y255" s="5"/>
      <c r="Z255" s="4"/>
      <c r="AA255" s="4"/>
    </row>
    <row r="256" spans="2:27" ht="32.25" customHeight="1" thickBot="1">
      <c r="B256" s="25" t="s">
        <v>519</v>
      </c>
      <c r="D256" s="4"/>
      <c r="E256" s="4"/>
      <c r="F256" s="4"/>
      <c r="G256" s="4"/>
      <c r="H256" s="4"/>
      <c r="I256" s="4"/>
      <c r="J256" s="4"/>
      <c r="K256" s="26"/>
      <c r="L256" s="4"/>
      <c r="M256" s="4"/>
      <c r="N256" s="4"/>
      <c r="O256" s="4"/>
      <c r="P256" s="284" t="s">
        <v>3</v>
      </c>
      <c r="Q256" s="284"/>
      <c r="R256" s="284"/>
      <c r="S256" s="284"/>
      <c r="T256" s="284"/>
      <c r="U256" s="284"/>
      <c r="V256" s="284" t="s">
        <v>4</v>
      </c>
      <c r="W256" s="284"/>
      <c r="X256" s="284"/>
      <c r="Y256" s="284"/>
      <c r="Z256" s="269" t="s">
        <v>42</v>
      </c>
      <c r="AA256" s="269"/>
    </row>
    <row r="257" spans="2:27" ht="39.75" customHeight="1" thickBot="1">
      <c r="B257" s="5"/>
      <c r="C257" s="4"/>
      <c r="D257" s="4"/>
      <c r="E257" s="4"/>
      <c r="F257" s="4"/>
      <c r="G257" s="4"/>
      <c r="H257" s="4"/>
      <c r="I257" s="4"/>
      <c r="J257" s="4"/>
      <c r="K257" s="26"/>
      <c r="L257" s="4"/>
      <c r="M257" s="4"/>
      <c r="N257" s="4"/>
      <c r="O257" s="4"/>
      <c r="P257" s="284"/>
      <c r="Q257" s="284"/>
      <c r="R257" s="284"/>
      <c r="S257" s="284"/>
      <c r="T257" s="284"/>
      <c r="U257" s="284"/>
      <c r="V257" s="284"/>
      <c r="W257" s="284"/>
      <c r="X257" s="284"/>
      <c r="Y257" s="284"/>
      <c r="Z257" s="269"/>
      <c r="AA257" s="269"/>
    </row>
    <row r="258" spans="1:27" s="31" customFormat="1" ht="39.75" customHeight="1" thickBot="1">
      <c r="A258" s="2"/>
      <c r="B258" s="286" t="s">
        <v>6</v>
      </c>
      <c r="C258" s="289" t="s">
        <v>7</v>
      </c>
      <c r="D258" s="290" t="s">
        <v>8</v>
      </c>
      <c r="E258" s="290" t="s">
        <v>9</v>
      </c>
      <c r="F258" s="291" t="s">
        <v>10</v>
      </c>
      <c r="G258" s="282" t="s">
        <v>11</v>
      </c>
      <c r="H258" s="273" t="s">
        <v>63</v>
      </c>
      <c r="I258" s="275" t="s">
        <v>12</v>
      </c>
      <c r="J258" s="277" t="s">
        <v>13</v>
      </c>
      <c r="K258" s="279" t="s">
        <v>128</v>
      </c>
      <c r="L258" s="282" t="s">
        <v>14</v>
      </c>
      <c r="M258" s="273" t="s">
        <v>15</v>
      </c>
      <c r="N258" s="273" t="s">
        <v>16</v>
      </c>
      <c r="O258" s="273" t="s">
        <v>17</v>
      </c>
      <c r="P258" s="275" t="s">
        <v>18</v>
      </c>
      <c r="Q258" s="275" t="s">
        <v>19</v>
      </c>
      <c r="R258" s="273" t="s">
        <v>20</v>
      </c>
      <c r="S258" s="275" t="s">
        <v>21</v>
      </c>
      <c r="T258" s="273" t="s">
        <v>22</v>
      </c>
      <c r="U258" s="273"/>
      <c r="V258" s="273" t="s">
        <v>23</v>
      </c>
      <c r="W258" s="273"/>
      <c r="X258" s="273" t="s">
        <v>24</v>
      </c>
      <c r="Y258" s="273"/>
      <c r="Z258" s="269"/>
      <c r="AA258" s="269"/>
    </row>
    <row r="259" spans="1:27" s="31" customFormat="1" ht="39.75" customHeight="1" thickBot="1">
      <c r="A259" s="2"/>
      <c r="B259" s="287"/>
      <c r="C259" s="282"/>
      <c r="D259" s="273"/>
      <c r="E259" s="273"/>
      <c r="F259" s="292"/>
      <c r="G259" s="283"/>
      <c r="H259" s="274"/>
      <c r="I259" s="276"/>
      <c r="J259" s="278"/>
      <c r="K259" s="280"/>
      <c r="L259" s="282"/>
      <c r="M259" s="273"/>
      <c r="N259" s="273"/>
      <c r="O259" s="273"/>
      <c r="P259" s="275"/>
      <c r="Q259" s="275"/>
      <c r="R259" s="273"/>
      <c r="S259" s="275"/>
      <c r="T259" s="275" t="s">
        <v>25</v>
      </c>
      <c r="U259" s="273" t="s">
        <v>26</v>
      </c>
      <c r="V259" s="273"/>
      <c r="W259" s="273"/>
      <c r="X259" s="273"/>
      <c r="Y259" s="273"/>
      <c r="Z259" s="269"/>
      <c r="AA259" s="269"/>
    </row>
    <row r="260" spans="1:27" s="31" customFormat="1" ht="39.75" customHeight="1" thickBot="1">
      <c r="A260" s="2"/>
      <c r="B260" s="394"/>
      <c r="C260" s="448"/>
      <c r="D260" s="311"/>
      <c r="E260" s="311"/>
      <c r="F260" s="398"/>
      <c r="G260" s="172" t="s">
        <v>27</v>
      </c>
      <c r="H260" s="171" t="s">
        <v>28</v>
      </c>
      <c r="I260" s="171" t="s">
        <v>29</v>
      </c>
      <c r="J260" s="175" t="s">
        <v>30</v>
      </c>
      <c r="K260" s="405"/>
      <c r="L260" s="283"/>
      <c r="M260" s="274"/>
      <c r="N260" s="274"/>
      <c r="O260" s="274"/>
      <c r="P260" s="276"/>
      <c r="Q260" s="276"/>
      <c r="R260" s="274"/>
      <c r="S260" s="276"/>
      <c r="T260" s="276"/>
      <c r="U260" s="274"/>
      <c r="V260" s="274"/>
      <c r="W260" s="274"/>
      <c r="X260" s="274"/>
      <c r="Y260" s="274"/>
      <c r="Z260" s="285"/>
      <c r="AA260" s="285"/>
    </row>
    <row r="261" spans="2:27" s="84" customFormat="1" ht="39.75" customHeight="1">
      <c r="B261" s="263" t="s">
        <v>322</v>
      </c>
      <c r="C261" s="263">
        <v>2023</v>
      </c>
      <c r="D261" s="105"/>
      <c r="E261" s="173"/>
      <c r="F261" s="173"/>
      <c r="G261" s="263" t="s">
        <v>33</v>
      </c>
      <c r="H261" s="263" t="s">
        <v>56</v>
      </c>
      <c r="I261" s="263" t="s">
        <v>149</v>
      </c>
      <c r="J261" s="263" t="s">
        <v>318</v>
      </c>
      <c r="K261" s="176" t="s">
        <v>319</v>
      </c>
      <c r="L261" s="264">
        <v>1</v>
      </c>
      <c r="M261" s="264" t="s">
        <v>320</v>
      </c>
      <c r="N261" s="264" t="s">
        <v>66</v>
      </c>
      <c r="O261" s="264" t="s">
        <v>33</v>
      </c>
      <c r="P261" s="127">
        <v>39500000</v>
      </c>
      <c r="Q261" s="13"/>
      <c r="R261" s="13"/>
      <c r="S261" s="127">
        <v>39500000</v>
      </c>
      <c r="T261" s="81"/>
      <c r="U261" s="81"/>
      <c r="V261" s="271">
        <v>237377</v>
      </c>
      <c r="W261" s="271"/>
      <c r="X261" s="314" t="s">
        <v>321</v>
      </c>
      <c r="Y261" s="314"/>
      <c r="Z261" s="271"/>
      <c r="AA261" s="271"/>
    </row>
    <row r="262" spans="2:27" s="82" customFormat="1" ht="42.75" customHeight="1">
      <c r="B262" s="260" t="s">
        <v>518</v>
      </c>
      <c r="C262" s="132">
        <v>2023</v>
      </c>
      <c r="D262" s="67"/>
      <c r="E262" s="67">
        <v>2</v>
      </c>
      <c r="F262" s="132"/>
      <c r="G262" s="67" t="s">
        <v>32</v>
      </c>
      <c r="H262" s="67" t="s">
        <v>38</v>
      </c>
      <c r="I262" s="67" t="s">
        <v>35</v>
      </c>
      <c r="J262" s="132"/>
      <c r="K262" s="183" t="s">
        <v>515</v>
      </c>
      <c r="L262" s="132">
        <v>1</v>
      </c>
      <c r="M262" s="132" t="s">
        <v>516</v>
      </c>
      <c r="N262" s="132" t="s">
        <v>93</v>
      </c>
      <c r="O262" s="132" t="s">
        <v>33</v>
      </c>
      <c r="P262" s="184">
        <v>5052000</v>
      </c>
      <c r="Q262" s="184">
        <v>5003000</v>
      </c>
      <c r="R262" s="184"/>
      <c r="S262" s="185">
        <f>SUM(P262:R262)</f>
        <v>10055000</v>
      </c>
      <c r="T262" s="185"/>
      <c r="U262" s="132"/>
      <c r="V262" s="272">
        <v>237378</v>
      </c>
      <c r="W262" s="272"/>
      <c r="X262" s="455" t="s">
        <v>517</v>
      </c>
      <c r="Y262" s="455"/>
      <c r="Z262" s="272"/>
      <c r="AA262" s="272"/>
    </row>
    <row r="263" spans="2:27" s="1" customFormat="1" ht="64.5" customHeight="1">
      <c r="B263" s="260" t="s">
        <v>532</v>
      </c>
      <c r="C263" s="146">
        <v>2023</v>
      </c>
      <c r="D263" s="146" t="s">
        <v>520</v>
      </c>
      <c r="E263" s="149" t="s">
        <v>33</v>
      </c>
      <c r="F263" s="149"/>
      <c r="G263" s="146" t="s">
        <v>33</v>
      </c>
      <c r="H263" s="146" t="s">
        <v>217</v>
      </c>
      <c r="I263" s="146" t="s">
        <v>35</v>
      </c>
      <c r="J263" s="149" t="s">
        <v>521</v>
      </c>
      <c r="K263" s="14" t="s">
        <v>522</v>
      </c>
      <c r="L263" s="146">
        <v>1</v>
      </c>
      <c r="M263" s="146" t="s">
        <v>523</v>
      </c>
      <c r="N263" s="146" t="s">
        <v>524</v>
      </c>
      <c r="O263" s="146" t="s">
        <v>45</v>
      </c>
      <c r="P263" s="184">
        <v>2444594.41127</v>
      </c>
      <c r="Q263" s="184">
        <v>4969828.40321</v>
      </c>
      <c r="R263" s="184">
        <v>3632095.0855199997</v>
      </c>
      <c r="S263" s="149"/>
      <c r="T263" s="149"/>
      <c r="U263" s="149"/>
      <c r="V263" s="266"/>
      <c r="W263" s="266"/>
      <c r="X263" s="266"/>
      <c r="Y263" s="266"/>
      <c r="Z263" s="266"/>
      <c r="AA263" s="266"/>
    </row>
    <row r="264" spans="2:27" s="1" customFormat="1" ht="63" customHeight="1">
      <c r="B264" s="260" t="s">
        <v>533</v>
      </c>
      <c r="C264" s="146">
        <v>2023</v>
      </c>
      <c r="D264" s="146" t="s">
        <v>520</v>
      </c>
      <c r="E264" s="146" t="s">
        <v>33</v>
      </c>
      <c r="F264" s="146"/>
      <c r="G264" s="146" t="s">
        <v>33</v>
      </c>
      <c r="H264" s="146" t="s">
        <v>217</v>
      </c>
      <c r="I264" s="146" t="s">
        <v>35</v>
      </c>
      <c r="J264" s="149" t="s">
        <v>521</v>
      </c>
      <c r="K264" s="119" t="s">
        <v>525</v>
      </c>
      <c r="L264" s="146">
        <v>1</v>
      </c>
      <c r="M264" s="146" t="s">
        <v>523</v>
      </c>
      <c r="N264" s="146" t="s">
        <v>524</v>
      </c>
      <c r="O264" s="146" t="s">
        <v>45</v>
      </c>
      <c r="P264" s="184">
        <v>974597.007474</v>
      </c>
      <c r="Q264" s="184">
        <v>1981342.9447020004</v>
      </c>
      <c r="R264" s="184">
        <v>1448023.0278239998</v>
      </c>
      <c r="S264" s="149"/>
      <c r="T264" s="149"/>
      <c r="U264" s="149"/>
      <c r="V264" s="266"/>
      <c r="W264" s="266"/>
      <c r="X264" s="266"/>
      <c r="Y264" s="266"/>
      <c r="Z264" s="266"/>
      <c r="AA264" s="266"/>
    </row>
    <row r="265" spans="2:27" s="1" customFormat="1" ht="70.5" customHeight="1">
      <c r="B265" s="260" t="s">
        <v>534</v>
      </c>
      <c r="C265" s="146">
        <v>2023</v>
      </c>
      <c r="D265" s="146" t="s">
        <v>520</v>
      </c>
      <c r="E265" s="146" t="s">
        <v>33</v>
      </c>
      <c r="F265" s="146"/>
      <c r="G265" s="146" t="s">
        <v>33</v>
      </c>
      <c r="H265" s="146" t="s">
        <v>217</v>
      </c>
      <c r="I265" s="146" t="s">
        <v>35</v>
      </c>
      <c r="J265" s="149" t="s">
        <v>521</v>
      </c>
      <c r="K265" s="119" t="s">
        <v>526</v>
      </c>
      <c r="L265" s="146">
        <v>1</v>
      </c>
      <c r="M265" s="146" t="s">
        <v>523</v>
      </c>
      <c r="N265" s="146" t="s">
        <v>524</v>
      </c>
      <c r="O265" s="146" t="s">
        <v>45</v>
      </c>
      <c r="P265" s="184">
        <v>572286.1817399999</v>
      </c>
      <c r="Q265" s="184">
        <v>1163450.30802</v>
      </c>
      <c r="R265" s="184">
        <v>850283.3102399999</v>
      </c>
      <c r="S265" s="149"/>
      <c r="T265" s="149"/>
      <c r="U265" s="149"/>
      <c r="V265" s="266"/>
      <c r="W265" s="266"/>
      <c r="X265" s="266"/>
      <c r="Y265" s="266"/>
      <c r="Z265" s="266"/>
      <c r="AA265" s="266"/>
    </row>
    <row r="266" spans="2:27" s="1" customFormat="1" ht="66" customHeight="1">
      <c r="B266" s="260" t="s">
        <v>535</v>
      </c>
      <c r="C266" s="146">
        <v>2023</v>
      </c>
      <c r="D266" s="146" t="s">
        <v>520</v>
      </c>
      <c r="E266" s="149" t="s">
        <v>33</v>
      </c>
      <c r="F266" s="149"/>
      <c r="G266" s="146" t="s">
        <v>33</v>
      </c>
      <c r="H266" s="146" t="s">
        <v>217</v>
      </c>
      <c r="I266" s="146" t="s">
        <v>35</v>
      </c>
      <c r="J266" s="149" t="s">
        <v>521</v>
      </c>
      <c r="K266" s="119" t="s">
        <v>527</v>
      </c>
      <c r="L266" s="149">
        <v>1</v>
      </c>
      <c r="M266" s="146" t="s">
        <v>523</v>
      </c>
      <c r="N266" s="149" t="s">
        <v>528</v>
      </c>
      <c r="O266" s="149"/>
      <c r="P266" s="184">
        <v>1816866.36</v>
      </c>
      <c r="Q266" s="184"/>
      <c r="R266" s="184"/>
      <c r="S266" s="149"/>
      <c r="T266" s="149"/>
      <c r="U266" s="149"/>
      <c r="V266" s="266"/>
      <c r="W266" s="266"/>
      <c r="X266" s="266"/>
      <c r="Y266" s="266"/>
      <c r="Z266" s="266"/>
      <c r="AA266" s="266"/>
    </row>
    <row r="267" spans="2:27" s="1" customFormat="1" ht="42" customHeight="1">
      <c r="B267" s="260" t="s">
        <v>536</v>
      </c>
      <c r="C267" s="146">
        <v>2023</v>
      </c>
      <c r="D267" s="146" t="s">
        <v>520</v>
      </c>
      <c r="E267" s="146" t="s">
        <v>33</v>
      </c>
      <c r="F267" s="146"/>
      <c r="G267" s="146" t="s">
        <v>33</v>
      </c>
      <c r="H267" s="146" t="s">
        <v>217</v>
      </c>
      <c r="I267" s="146" t="s">
        <v>35</v>
      </c>
      <c r="J267" s="149" t="s">
        <v>521</v>
      </c>
      <c r="K267" s="119" t="s">
        <v>529</v>
      </c>
      <c r="L267" s="149">
        <v>1</v>
      </c>
      <c r="M267" s="146" t="s">
        <v>523</v>
      </c>
      <c r="N267" s="149" t="s">
        <v>528</v>
      </c>
      <c r="O267" s="149"/>
      <c r="P267" s="184">
        <v>654212.76</v>
      </c>
      <c r="Q267" s="184"/>
      <c r="R267" s="184"/>
      <c r="S267" s="149"/>
      <c r="T267" s="149"/>
      <c r="U267" s="149"/>
      <c r="V267" s="266"/>
      <c r="W267" s="266"/>
      <c r="X267" s="266"/>
      <c r="Y267" s="266"/>
      <c r="Z267" s="266"/>
      <c r="AA267" s="266"/>
    </row>
    <row r="268" spans="2:27" s="1" customFormat="1" ht="60" customHeight="1">
      <c r="B268" s="260" t="s">
        <v>537</v>
      </c>
      <c r="C268" s="177">
        <v>2023</v>
      </c>
      <c r="D268" s="177" t="s">
        <v>520</v>
      </c>
      <c r="E268" s="177" t="s">
        <v>33</v>
      </c>
      <c r="F268" s="177"/>
      <c r="G268" s="177" t="s">
        <v>33</v>
      </c>
      <c r="H268" s="177" t="s">
        <v>217</v>
      </c>
      <c r="I268" s="177" t="s">
        <v>35</v>
      </c>
      <c r="J268" s="178" t="s">
        <v>521</v>
      </c>
      <c r="K268" s="179" t="s">
        <v>530</v>
      </c>
      <c r="L268" s="178"/>
      <c r="M268" s="177" t="s">
        <v>523</v>
      </c>
      <c r="N268" s="178" t="s">
        <v>531</v>
      </c>
      <c r="O268" s="178"/>
      <c r="P268" s="184">
        <v>365510.94</v>
      </c>
      <c r="Q268" s="184"/>
      <c r="R268" s="184"/>
      <c r="S268" s="178"/>
      <c r="T268" s="178"/>
      <c r="U268" s="178"/>
      <c r="V268" s="456"/>
      <c r="W268" s="456"/>
      <c r="X268" s="456"/>
      <c r="Y268" s="456"/>
      <c r="Z268" s="456"/>
      <c r="AA268" s="456"/>
    </row>
    <row r="269" spans="2:27" s="2" customFormat="1" ht="27.75" customHeight="1">
      <c r="B269" s="264" t="s">
        <v>546</v>
      </c>
      <c r="C269" s="67">
        <v>2023</v>
      </c>
      <c r="D269" s="71" t="s">
        <v>539</v>
      </c>
      <c r="E269" s="13"/>
      <c r="F269" s="13"/>
      <c r="G269" s="13"/>
      <c r="H269" s="13"/>
      <c r="I269" s="13"/>
      <c r="J269" s="188"/>
      <c r="K269" s="215" t="s">
        <v>540</v>
      </c>
      <c r="L269" s="215"/>
      <c r="M269" s="146" t="s">
        <v>552</v>
      </c>
      <c r="N269" s="215"/>
      <c r="O269" s="215"/>
      <c r="P269" s="216"/>
      <c r="Q269" s="217">
        <v>100000</v>
      </c>
      <c r="R269" s="217">
        <v>211550.58</v>
      </c>
      <c r="S269" s="217">
        <v>311550.58</v>
      </c>
      <c r="T269" s="71"/>
      <c r="U269" s="71"/>
      <c r="V269" s="271"/>
      <c r="W269" s="271"/>
      <c r="X269" s="271"/>
      <c r="Y269" s="271"/>
      <c r="Z269" s="271"/>
      <c r="AA269" s="271"/>
    </row>
    <row r="270" spans="2:27" s="2" customFormat="1" ht="20.25" customHeight="1">
      <c r="B270" s="264" t="s">
        <v>547</v>
      </c>
      <c r="C270" s="67">
        <v>2023</v>
      </c>
      <c r="D270" s="71" t="s">
        <v>539</v>
      </c>
      <c r="E270" s="13"/>
      <c r="F270" s="13"/>
      <c r="G270" s="13"/>
      <c r="H270" s="13"/>
      <c r="I270" s="13"/>
      <c r="J270" s="188"/>
      <c r="K270" s="215" t="s">
        <v>541</v>
      </c>
      <c r="L270" s="215"/>
      <c r="M270" s="146" t="s">
        <v>552</v>
      </c>
      <c r="N270" s="215"/>
      <c r="O270" s="215"/>
      <c r="P270" s="216"/>
      <c r="Q270" s="217">
        <f>S270/4</f>
        <v>417413.015</v>
      </c>
      <c r="R270" s="217">
        <f>Q270*3</f>
        <v>1252239.045</v>
      </c>
      <c r="S270" s="217">
        <v>1669652.06</v>
      </c>
      <c r="T270" s="71"/>
      <c r="U270" s="71"/>
      <c r="V270" s="271"/>
      <c r="W270" s="271"/>
      <c r="X270" s="271"/>
      <c r="Y270" s="271"/>
      <c r="Z270" s="271"/>
      <c r="AA270" s="271"/>
    </row>
    <row r="271" spans="2:27" s="2" customFormat="1" ht="20.25" customHeight="1">
      <c r="B271" s="264" t="s">
        <v>548</v>
      </c>
      <c r="C271" s="67">
        <v>2023</v>
      </c>
      <c r="D271" s="71" t="s">
        <v>539</v>
      </c>
      <c r="E271" s="71"/>
      <c r="F271" s="71"/>
      <c r="G271" s="71"/>
      <c r="H271" s="71"/>
      <c r="I271" s="71"/>
      <c r="J271" s="189"/>
      <c r="K271" s="218" t="s">
        <v>542</v>
      </c>
      <c r="L271" s="218"/>
      <c r="M271" s="146" t="s">
        <v>552</v>
      </c>
      <c r="N271" s="218"/>
      <c r="O271" s="218"/>
      <c r="P271" s="217"/>
      <c r="Q271" s="217"/>
      <c r="R271" s="217">
        <v>242644.84</v>
      </c>
      <c r="S271" s="217">
        <v>242644.84</v>
      </c>
      <c r="T271" s="71"/>
      <c r="U271" s="71"/>
      <c r="V271" s="271"/>
      <c r="W271" s="271"/>
      <c r="X271" s="271"/>
      <c r="Y271" s="271"/>
      <c r="Z271" s="271"/>
      <c r="AA271" s="271"/>
    </row>
    <row r="272" spans="2:27" s="2" customFormat="1" ht="20.25" customHeight="1">
      <c r="B272" s="264" t="s">
        <v>549</v>
      </c>
      <c r="C272" s="13">
        <v>2023</v>
      </c>
      <c r="D272" s="71" t="s">
        <v>539</v>
      </c>
      <c r="E272" s="71"/>
      <c r="F272" s="71"/>
      <c r="G272" s="71"/>
      <c r="H272" s="71"/>
      <c r="I272" s="71"/>
      <c r="J272" s="189"/>
      <c r="K272" s="218" t="s">
        <v>543</v>
      </c>
      <c r="L272" s="218"/>
      <c r="M272" s="146" t="s">
        <v>552</v>
      </c>
      <c r="N272" s="218"/>
      <c r="O272" s="218"/>
      <c r="P272" s="217">
        <f>S272/5</f>
        <v>53414.50600000001</v>
      </c>
      <c r="Q272" s="217">
        <v>53414.50600000001</v>
      </c>
      <c r="R272" s="217">
        <f>Q272*3</f>
        <v>160243.51800000004</v>
      </c>
      <c r="S272" s="217">
        <v>267072.53</v>
      </c>
      <c r="T272" s="71"/>
      <c r="U272" s="71"/>
      <c r="V272" s="271"/>
      <c r="W272" s="271"/>
      <c r="X272" s="271"/>
      <c r="Y272" s="271"/>
      <c r="Z272" s="271"/>
      <c r="AA272" s="271"/>
    </row>
    <row r="273" spans="1:27" s="1" customFormat="1" ht="12.75">
      <c r="A273" s="2"/>
      <c r="B273" s="5"/>
      <c r="C273" s="5"/>
      <c r="D273" s="5"/>
      <c r="E273" s="4"/>
      <c r="F273" s="5"/>
      <c r="G273" s="5"/>
      <c r="H273" s="5"/>
      <c r="I273" s="5"/>
      <c r="J273" s="5"/>
      <c r="K273" s="7"/>
      <c r="L273" s="5"/>
      <c r="M273" s="5"/>
      <c r="N273" s="5"/>
      <c r="O273" s="5"/>
      <c r="P273" s="39"/>
      <c r="Q273" s="39"/>
      <c r="R273" s="39"/>
      <c r="S273" s="6"/>
      <c r="T273" s="4"/>
      <c r="U273" s="4"/>
      <c r="V273" s="69"/>
      <c r="W273" s="4"/>
      <c r="X273" s="5"/>
      <c r="Y273" s="5"/>
      <c r="Z273" s="4"/>
      <c r="AA273" s="4"/>
    </row>
    <row r="274" spans="1:27" s="1" customFormat="1" ht="12.75">
      <c r="A274" s="2"/>
      <c r="B274" s="5"/>
      <c r="C274" s="5"/>
      <c r="D274" s="5"/>
      <c r="E274" s="4"/>
      <c r="F274" s="5"/>
      <c r="G274" s="5"/>
      <c r="H274" s="5"/>
      <c r="I274" s="5"/>
      <c r="J274" s="5"/>
      <c r="K274" s="7"/>
      <c r="L274" s="5"/>
      <c r="M274" s="5"/>
      <c r="N274" s="5"/>
      <c r="O274" s="5"/>
      <c r="P274" s="39"/>
      <c r="Q274" s="39"/>
      <c r="R274" s="39"/>
      <c r="S274" s="6"/>
      <c r="T274" s="4"/>
      <c r="U274" s="4"/>
      <c r="V274" s="69"/>
      <c r="W274" s="4"/>
      <c r="X274" s="5"/>
      <c r="Y274" s="5"/>
      <c r="Z274" s="4"/>
      <c r="AA274" s="4"/>
    </row>
    <row r="275" spans="1:27" s="1" customFormat="1" ht="13.5" thickBot="1">
      <c r="A275" s="2"/>
      <c r="B275" s="5"/>
      <c r="C275" s="5"/>
      <c r="D275" s="5"/>
      <c r="E275" s="4"/>
      <c r="F275" s="5"/>
      <c r="G275" s="5"/>
      <c r="H275" s="5"/>
      <c r="I275" s="5"/>
      <c r="J275" s="5"/>
      <c r="K275" s="7"/>
      <c r="L275" s="5"/>
      <c r="M275" s="5"/>
      <c r="N275" s="5"/>
      <c r="O275" s="5"/>
      <c r="P275" s="39"/>
      <c r="Q275" s="39"/>
      <c r="R275" s="39"/>
      <c r="S275" s="6"/>
      <c r="T275" s="4"/>
      <c r="U275" s="4"/>
      <c r="V275" s="69"/>
      <c r="W275" s="4"/>
      <c r="X275" s="5"/>
      <c r="Y275" s="5"/>
      <c r="Z275" s="4"/>
      <c r="AA275" s="4"/>
    </row>
    <row r="276" spans="2:27" ht="13.5" thickBot="1">
      <c r="B276" s="25" t="s">
        <v>538</v>
      </c>
      <c r="D276" s="4"/>
      <c r="E276" s="4"/>
      <c r="F276" s="4"/>
      <c r="G276" s="4"/>
      <c r="H276" s="4"/>
      <c r="I276" s="4"/>
      <c r="J276" s="4"/>
      <c r="K276" s="26"/>
      <c r="L276" s="4"/>
      <c r="M276" s="4"/>
      <c r="N276" s="4"/>
      <c r="O276" s="4"/>
      <c r="P276" s="284" t="s">
        <v>3</v>
      </c>
      <c r="Q276" s="284"/>
      <c r="R276" s="284"/>
      <c r="S276" s="284"/>
      <c r="T276" s="284"/>
      <c r="U276" s="284"/>
      <c r="V276" s="284" t="s">
        <v>4</v>
      </c>
      <c r="W276" s="284"/>
      <c r="X276" s="284"/>
      <c r="Y276" s="284"/>
      <c r="Z276" s="269" t="s">
        <v>42</v>
      </c>
      <c r="AA276" s="269"/>
    </row>
    <row r="277" spans="2:27" ht="30.75" customHeight="1" thickBot="1">
      <c r="B277" s="5"/>
      <c r="C277" s="4"/>
      <c r="D277" s="4"/>
      <c r="E277" s="4"/>
      <c r="F277" s="4"/>
      <c r="G277" s="4"/>
      <c r="H277" s="4"/>
      <c r="I277" s="4"/>
      <c r="J277" s="4"/>
      <c r="K277" s="26"/>
      <c r="L277" s="4"/>
      <c r="M277" s="4"/>
      <c r="N277" s="4"/>
      <c r="O277" s="4"/>
      <c r="P277" s="284"/>
      <c r="Q277" s="284"/>
      <c r="R277" s="284"/>
      <c r="S277" s="284"/>
      <c r="T277" s="284"/>
      <c r="U277" s="284"/>
      <c r="V277" s="284"/>
      <c r="W277" s="284"/>
      <c r="X277" s="284"/>
      <c r="Y277" s="284"/>
      <c r="Z277" s="269"/>
      <c r="AA277" s="269"/>
    </row>
    <row r="278" spans="1:27" s="31" customFormat="1" ht="13.5" thickBot="1">
      <c r="A278" s="2"/>
      <c r="B278" s="286" t="s">
        <v>6</v>
      </c>
      <c r="C278" s="289" t="s">
        <v>7</v>
      </c>
      <c r="D278" s="290" t="s">
        <v>8</v>
      </c>
      <c r="E278" s="290" t="s">
        <v>9</v>
      </c>
      <c r="F278" s="291" t="s">
        <v>10</v>
      </c>
      <c r="G278" s="282" t="s">
        <v>11</v>
      </c>
      <c r="H278" s="273" t="s">
        <v>63</v>
      </c>
      <c r="I278" s="275" t="s">
        <v>12</v>
      </c>
      <c r="J278" s="277" t="s">
        <v>13</v>
      </c>
      <c r="K278" s="279" t="s">
        <v>128</v>
      </c>
      <c r="L278" s="282" t="s">
        <v>14</v>
      </c>
      <c r="M278" s="273" t="s">
        <v>15</v>
      </c>
      <c r="N278" s="273" t="s">
        <v>16</v>
      </c>
      <c r="O278" s="273" t="s">
        <v>17</v>
      </c>
      <c r="P278" s="275" t="s">
        <v>18</v>
      </c>
      <c r="Q278" s="275" t="s">
        <v>19</v>
      </c>
      <c r="R278" s="273" t="s">
        <v>20</v>
      </c>
      <c r="S278" s="275" t="s">
        <v>21</v>
      </c>
      <c r="T278" s="273" t="s">
        <v>22</v>
      </c>
      <c r="U278" s="273"/>
      <c r="V278" s="273" t="s">
        <v>23</v>
      </c>
      <c r="W278" s="273"/>
      <c r="X278" s="273" t="s">
        <v>24</v>
      </c>
      <c r="Y278" s="273"/>
      <c r="Z278" s="269"/>
      <c r="AA278" s="269"/>
    </row>
    <row r="279" spans="1:27" s="31" customFormat="1" ht="28.5" customHeight="1" thickBot="1">
      <c r="A279" s="2"/>
      <c r="B279" s="287"/>
      <c r="C279" s="282"/>
      <c r="D279" s="273"/>
      <c r="E279" s="273"/>
      <c r="F279" s="292"/>
      <c r="G279" s="283"/>
      <c r="H279" s="274"/>
      <c r="I279" s="276"/>
      <c r="J279" s="278"/>
      <c r="K279" s="280"/>
      <c r="L279" s="282"/>
      <c r="M279" s="273"/>
      <c r="N279" s="273"/>
      <c r="O279" s="273"/>
      <c r="P279" s="275"/>
      <c r="Q279" s="275"/>
      <c r="R279" s="273"/>
      <c r="S279" s="275"/>
      <c r="T279" s="275" t="s">
        <v>25</v>
      </c>
      <c r="U279" s="273" t="s">
        <v>26</v>
      </c>
      <c r="V279" s="273"/>
      <c r="W279" s="273"/>
      <c r="X279" s="273"/>
      <c r="Y279" s="273"/>
      <c r="Z279" s="269"/>
      <c r="AA279" s="269"/>
    </row>
    <row r="280" spans="1:27" s="31" customFormat="1" ht="26.25">
      <c r="A280" s="2"/>
      <c r="B280" s="288"/>
      <c r="C280" s="283"/>
      <c r="D280" s="274"/>
      <c r="E280" s="274"/>
      <c r="F280" s="293"/>
      <c r="G280" s="180" t="s">
        <v>27</v>
      </c>
      <c r="H280" s="181" t="s">
        <v>28</v>
      </c>
      <c r="I280" s="181" t="s">
        <v>29</v>
      </c>
      <c r="J280" s="182" t="s">
        <v>30</v>
      </c>
      <c r="K280" s="281"/>
      <c r="L280" s="283"/>
      <c r="M280" s="274"/>
      <c r="N280" s="274"/>
      <c r="O280" s="274"/>
      <c r="P280" s="276"/>
      <c r="Q280" s="276"/>
      <c r="R280" s="274"/>
      <c r="S280" s="276"/>
      <c r="T280" s="276"/>
      <c r="U280" s="274"/>
      <c r="V280" s="274"/>
      <c r="W280" s="274"/>
      <c r="X280" s="274"/>
      <c r="Y280" s="274"/>
      <c r="Z280" s="285"/>
      <c r="AA280" s="285"/>
    </row>
    <row r="281" spans="2:27" s="2" customFormat="1" ht="36.75" customHeight="1">
      <c r="B281" s="264" t="s">
        <v>550</v>
      </c>
      <c r="C281" s="13">
        <v>2023</v>
      </c>
      <c r="D281" s="71" t="s">
        <v>545</v>
      </c>
      <c r="E281" s="13"/>
      <c r="F281" s="13"/>
      <c r="G281" s="13" t="s">
        <v>45</v>
      </c>
      <c r="H281" s="13" t="s">
        <v>544</v>
      </c>
      <c r="I281" s="13"/>
      <c r="J281" s="13"/>
      <c r="K281" s="14" t="s">
        <v>551</v>
      </c>
      <c r="L281" s="13"/>
      <c r="M281" s="71"/>
      <c r="N281" s="13"/>
      <c r="O281" s="13"/>
      <c r="P281" s="186">
        <v>100000</v>
      </c>
      <c r="Q281" s="187">
        <v>2100000</v>
      </c>
      <c r="R281" s="187"/>
      <c r="S281" s="187">
        <f>P281+Q281</f>
        <v>2200000</v>
      </c>
      <c r="T281" s="71"/>
      <c r="U281" s="71"/>
      <c r="V281" s="271"/>
      <c r="W281" s="271"/>
      <c r="X281" s="271"/>
      <c r="Y281" s="271"/>
      <c r="Z281" s="271"/>
      <c r="AA281" s="271"/>
    </row>
    <row r="282" spans="1:27" s="1" customFormat="1" ht="12.75">
      <c r="A282" s="2"/>
      <c r="B282" s="5"/>
      <c r="C282" s="5"/>
      <c r="D282" s="5"/>
      <c r="E282" s="4"/>
      <c r="F282" s="5"/>
      <c r="G282" s="5"/>
      <c r="H282" s="5"/>
      <c r="I282" s="5"/>
      <c r="J282" s="5"/>
      <c r="K282" s="7"/>
      <c r="L282" s="5"/>
      <c r="M282" s="5"/>
      <c r="N282" s="5"/>
      <c r="O282" s="5"/>
      <c r="P282" s="39"/>
      <c r="Q282" s="39"/>
      <c r="R282" s="39"/>
      <c r="S282" s="6"/>
      <c r="T282" s="4"/>
      <c r="U282" s="4"/>
      <c r="V282" s="69"/>
      <c r="W282" s="4"/>
      <c r="X282" s="5"/>
      <c r="Y282" s="5"/>
      <c r="Z282" s="4"/>
      <c r="AA282" s="4"/>
    </row>
    <row r="283" spans="1:27" s="1" customFormat="1" ht="12.75">
      <c r="A283" s="2"/>
      <c r="B283" s="5"/>
      <c r="C283" s="5"/>
      <c r="D283" s="5"/>
      <c r="E283" s="4"/>
      <c r="F283" s="5"/>
      <c r="G283" s="5"/>
      <c r="H283" s="5"/>
      <c r="I283" s="5"/>
      <c r="J283" s="5"/>
      <c r="K283" s="7"/>
      <c r="L283" s="5"/>
      <c r="M283" s="5"/>
      <c r="N283" s="5"/>
      <c r="O283" s="5"/>
      <c r="P283" s="39"/>
      <c r="Q283" s="39"/>
      <c r="R283" s="39"/>
      <c r="S283" s="6"/>
      <c r="T283" s="4"/>
      <c r="U283" s="4"/>
      <c r="V283" s="69"/>
      <c r="W283" s="4"/>
      <c r="X283" s="5"/>
      <c r="Y283" s="5"/>
      <c r="Z283" s="4"/>
      <c r="AA283" s="4"/>
    </row>
    <row r="284" spans="1:27" s="1" customFormat="1" ht="12.75">
      <c r="A284" s="2"/>
      <c r="B284" s="5"/>
      <c r="C284" s="5"/>
      <c r="D284" s="5"/>
      <c r="E284" s="4"/>
      <c r="F284" s="5"/>
      <c r="G284" s="5"/>
      <c r="H284" s="5"/>
      <c r="I284" s="5"/>
      <c r="J284" s="5"/>
      <c r="K284" s="7"/>
      <c r="L284" s="5"/>
      <c r="M284" s="5"/>
      <c r="N284" s="5"/>
      <c r="O284" s="5"/>
      <c r="P284" s="39"/>
      <c r="Q284" s="39"/>
      <c r="R284" s="39"/>
      <c r="S284" s="6"/>
      <c r="T284" s="4"/>
      <c r="U284" s="4"/>
      <c r="V284" s="69"/>
      <c r="W284" s="4"/>
      <c r="X284" s="5"/>
      <c r="Y284" s="5"/>
      <c r="Z284" s="4"/>
      <c r="AA284" s="4"/>
    </row>
    <row r="285" spans="1:27" s="1" customFormat="1" ht="13.5" thickBot="1">
      <c r="A285" s="2"/>
      <c r="B285" s="5"/>
      <c r="C285" s="5"/>
      <c r="D285" s="5"/>
      <c r="E285" s="4"/>
      <c r="F285" s="5"/>
      <c r="G285" s="5"/>
      <c r="H285" s="5"/>
      <c r="I285" s="5"/>
      <c r="J285" s="5"/>
      <c r="K285" s="7"/>
      <c r="L285" s="5"/>
      <c r="M285" s="5"/>
      <c r="N285" s="5"/>
      <c r="O285" s="5"/>
      <c r="P285" s="39"/>
      <c r="Q285" s="39"/>
      <c r="R285" s="39"/>
      <c r="S285" s="6"/>
      <c r="T285" s="4"/>
      <c r="U285" s="4"/>
      <c r="V285" s="69"/>
      <c r="W285" s="4"/>
      <c r="X285" s="5"/>
      <c r="Y285" s="5"/>
      <c r="Z285" s="4"/>
      <c r="AA285" s="4"/>
    </row>
    <row r="286" spans="2:27" ht="13.5" thickBot="1">
      <c r="B286" s="25" t="s">
        <v>587</v>
      </c>
      <c r="D286" s="4"/>
      <c r="E286" s="4"/>
      <c r="F286" s="4"/>
      <c r="G286" s="4"/>
      <c r="H286" s="4"/>
      <c r="I286" s="4"/>
      <c r="J286" s="4"/>
      <c r="K286" s="26"/>
      <c r="L286" s="4"/>
      <c r="M286" s="4"/>
      <c r="N286" s="4"/>
      <c r="O286" s="4"/>
      <c r="P286" s="284" t="s">
        <v>3</v>
      </c>
      <c r="Q286" s="284"/>
      <c r="R286" s="284"/>
      <c r="S286" s="284"/>
      <c r="T286" s="284"/>
      <c r="U286" s="284"/>
      <c r="V286" s="284" t="s">
        <v>4</v>
      </c>
      <c r="W286" s="284"/>
      <c r="X286" s="284"/>
      <c r="Y286" s="303"/>
      <c r="Z286" s="350" t="s">
        <v>42</v>
      </c>
      <c r="AA286" s="355"/>
    </row>
    <row r="287" spans="2:27" ht="30.75" customHeight="1" thickBot="1">
      <c r="B287" s="5"/>
      <c r="C287" s="4"/>
      <c r="D287" s="4"/>
      <c r="E287" s="4"/>
      <c r="F287" s="4"/>
      <c r="G287" s="4"/>
      <c r="H287" s="4"/>
      <c r="I287" s="4"/>
      <c r="J287" s="4"/>
      <c r="K287" s="26"/>
      <c r="L287" s="4"/>
      <c r="M287" s="4"/>
      <c r="N287" s="4"/>
      <c r="O287" s="4"/>
      <c r="P287" s="284"/>
      <c r="Q287" s="284"/>
      <c r="R287" s="284"/>
      <c r="S287" s="284"/>
      <c r="T287" s="284"/>
      <c r="U287" s="284"/>
      <c r="V287" s="349"/>
      <c r="W287" s="349"/>
      <c r="X287" s="349"/>
      <c r="Y287" s="369"/>
      <c r="Z287" s="351"/>
      <c r="AA287" s="356"/>
    </row>
    <row r="288" spans="1:27" s="31" customFormat="1" ht="13.5" thickBot="1">
      <c r="A288" s="2"/>
      <c r="B288" s="286" t="s">
        <v>6</v>
      </c>
      <c r="C288" s="289" t="s">
        <v>7</v>
      </c>
      <c r="D288" s="290" t="s">
        <v>8</v>
      </c>
      <c r="E288" s="290" t="s">
        <v>9</v>
      </c>
      <c r="F288" s="291" t="s">
        <v>10</v>
      </c>
      <c r="G288" s="395" t="s">
        <v>11</v>
      </c>
      <c r="H288" s="290" t="s">
        <v>63</v>
      </c>
      <c r="I288" s="399" t="s">
        <v>12</v>
      </c>
      <c r="J288" s="466" t="s">
        <v>13</v>
      </c>
      <c r="K288" s="279" t="s">
        <v>128</v>
      </c>
      <c r="L288" s="286" t="s">
        <v>14</v>
      </c>
      <c r="M288" s="286" t="s">
        <v>15</v>
      </c>
      <c r="N288" s="286" t="s">
        <v>16</v>
      </c>
      <c r="O288" s="286" t="s">
        <v>17</v>
      </c>
      <c r="P288" s="403" t="s">
        <v>18</v>
      </c>
      <c r="Q288" s="275" t="s">
        <v>19</v>
      </c>
      <c r="R288" s="273" t="s">
        <v>20</v>
      </c>
      <c r="S288" s="275" t="s">
        <v>21</v>
      </c>
      <c r="T288" s="273" t="s">
        <v>22</v>
      </c>
      <c r="U288" s="277"/>
      <c r="V288" s="395" t="s">
        <v>23</v>
      </c>
      <c r="W288" s="290"/>
      <c r="X288" s="290" t="s">
        <v>24</v>
      </c>
      <c r="Y288" s="466"/>
      <c r="Z288" s="351"/>
      <c r="AA288" s="356"/>
    </row>
    <row r="289" spans="1:27" s="31" customFormat="1" ht="28.5" customHeight="1" thickBot="1">
      <c r="A289" s="2"/>
      <c r="B289" s="287"/>
      <c r="C289" s="282"/>
      <c r="D289" s="273"/>
      <c r="E289" s="273"/>
      <c r="F289" s="292"/>
      <c r="G289" s="465"/>
      <c r="H289" s="274"/>
      <c r="I289" s="276"/>
      <c r="J289" s="278"/>
      <c r="K289" s="280"/>
      <c r="L289" s="287"/>
      <c r="M289" s="287"/>
      <c r="N289" s="287"/>
      <c r="O289" s="287"/>
      <c r="P289" s="403"/>
      <c r="Q289" s="275"/>
      <c r="R289" s="273"/>
      <c r="S289" s="275"/>
      <c r="T289" s="275" t="s">
        <v>25</v>
      </c>
      <c r="U289" s="277" t="s">
        <v>26</v>
      </c>
      <c r="V289" s="396"/>
      <c r="W289" s="273"/>
      <c r="X289" s="273"/>
      <c r="Y289" s="277"/>
      <c r="Z289" s="351"/>
      <c r="AA289" s="356"/>
    </row>
    <row r="290" spans="1:27" s="31" customFormat="1" ht="27" thickBot="1">
      <c r="A290" s="2"/>
      <c r="B290" s="394"/>
      <c r="C290" s="448"/>
      <c r="D290" s="311"/>
      <c r="E290" s="311"/>
      <c r="F290" s="398"/>
      <c r="G290" s="221" t="s">
        <v>27</v>
      </c>
      <c r="H290" s="171" t="s">
        <v>28</v>
      </c>
      <c r="I290" s="171" t="s">
        <v>29</v>
      </c>
      <c r="J290" s="175" t="s">
        <v>30</v>
      </c>
      <c r="K290" s="405"/>
      <c r="L290" s="394"/>
      <c r="M290" s="394"/>
      <c r="N290" s="394"/>
      <c r="O290" s="394"/>
      <c r="P290" s="467"/>
      <c r="Q290" s="276"/>
      <c r="R290" s="274"/>
      <c r="S290" s="276"/>
      <c r="T290" s="276"/>
      <c r="U290" s="278"/>
      <c r="V290" s="397"/>
      <c r="W290" s="311"/>
      <c r="X290" s="311"/>
      <c r="Y290" s="471"/>
      <c r="Z290" s="352"/>
      <c r="AA290" s="357"/>
    </row>
    <row r="291" spans="2:32" s="2" customFormat="1" ht="44.25" customHeight="1">
      <c r="B291" s="260" t="s">
        <v>673</v>
      </c>
      <c r="C291" s="252">
        <v>2023</v>
      </c>
      <c r="D291" s="252" t="s">
        <v>588</v>
      </c>
      <c r="E291" s="252"/>
      <c r="F291" s="252"/>
      <c r="G291" s="252" t="s">
        <v>32</v>
      </c>
      <c r="H291" s="252" t="s">
        <v>56</v>
      </c>
      <c r="I291" s="252" t="s">
        <v>44</v>
      </c>
      <c r="J291" s="252"/>
      <c r="K291" s="253" t="s">
        <v>589</v>
      </c>
      <c r="L291" s="254">
        <v>1</v>
      </c>
      <c r="M291" s="252" t="s">
        <v>556</v>
      </c>
      <c r="N291" s="254"/>
      <c r="O291" s="255"/>
      <c r="P291" s="256">
        <v>3000000</v>
      </c>
      <c r="Q291" s="256">
        <v>5000000</v>
      </c>
      <c r="R291" s="256">
        <v>5000000</v>
      </c>
      <c r="S291" s="256">
        <v>13000000</v>
      </c>
      <c r="T291" s="257"/>
      <c r="U291" s="257"/>
      <c r="V291" s="469"/>
      <c r="W291" s="469"/>
      <c r="X291" s="470" t="s">
        <v>590</v>
      </c>
      <c r="Y291" s="470"/>
      <c r="Z291" s="469"/>
      <c r="AA291" s="469"/>
      <c r="AB291" s="239"/>
      <c r="AC291" s="239"/>
      <c r="AD291" s="239"/>
      <c r="AE291" s="239"/>
      <c r="AF291" s="239"/>
    </row>
    <row r="292" spans="2:27" s="4" customFormat="1" ht="36.75" customHeight="1">
      <c r="B292" s="264" t="s">
        <v>682</v>
      </c>
      <c r="C292" s="146">
        <v>2023</v>
      </c>
      <c r="D292" s="149" t="s">
        <v>677</v>
      </c>
      <c r="E292" s="149" t="s">
        <v>32</v>
      </c>
      <c r="F292" s="149"/>
      <c r="G292" s="146" t="s">
        <v>32</v>
      </c>
      <c r="H292" s="146" t="s">
        <v>38</v>
      </c>
      <c r="I292" s="146" t="s">
        <v>44</v>
      </c>
      <c r="J292" s="146" t="s">
        <v>678</v>
      </c>
      <c r="K292" s="154" t="s">
        <v>679</v>
      </c>
      <c r="L292" s="146">
        <v>2</v>
      </c>
      <c r="M292" s="146" t="s">
        <v>680</v>
      </c>
      <c r="N292" s="146" t="s">
        <v>681</v>
      </c>
      <c r="O292" s="149" t="s">
        <v>45</v>
      </c>
      <c r="P292" s="250">
        <v>14195147.8</v>
      </c>
      <c r="Q292" s="250">
        <v>10738937.9</v>
      </c>
      <c r="R292" s="250">
        <v>9628013.29</v>
      </c>
      <c r="S292" s="251">
        <f>P292+Q292+R292</f>
        <v>34562098.99</v>
      </c>
      <c r="T292" s="149"/>
      <c r="U292" s="149"/>
      <c r="V292" s="266">
        <v>226120</v>
      </c>
      <c r="W292" s="266"/>
      <c r="X292" s="266" t="s">
        <v>201</v>
      </c>
      <c r="Y292" s="266"/>
      <c r="Z292" s="267" t="s">
        <v>477</v>
      </c>
      <c r="AA292" s="267"/>
    </row>
    <row r="293" spans="1:27" s="1" customFormat="1" ht="12.75">
      <c r="A293" s="2"/>
      <c r="B293" s="5"/>
      <c r="C293" s="5"/>
      <c r="D293" s="5"/>
      <c r="E293" s="4"/>
      <c r="F293" s="5"/>
      <c r="G293" s="5"/>
      <c r="H293" s="5"/>
      <c r="I293" s="5"/>
      <c r="J293" s="5"/>
      <c r="K293" s="7"/>
      <c r="L293" s="5"/>
      <c r="M293" s="5"/>
      <c r="N293" s="5"/>
      <c r="O293" s="5"/>
      <c r="P293" s="39"/>
      <c r="Q293" s="39"/>
      <c r="R293" s="39"/>
      <c r="S293" s="6"/>
      <c r="T293" s="4"/>
      <c r="U293" s="4"/>
      <c r="V293" s="69"/>
      <c r="W293" s="4"/>
      <c r="X293" s="5"/>
      <c r="Y293" s="5"/>
      <c r="Z293" s="4"/>
      <c r="AA293" s="4"/>
    </row>
    <row r="294" spans="1:27" s="1" customFormat="1" ht="13.5" thickBot="1">
      <c r="A294" s="2"/>
      <c r="B294" s="5"/>
      <c r="C294" s="5"/>
      <c r="D294" s="5"/>
      <c r="E294" s="4"/>
      <c r="F294" s="5"/>
      <c r="G294" s="5"/>
      <c r="H294" s="5"/>
      <c r="I294" s="5"/>
      <c r="J294" s="5"/>
      <c r="K294" s="7"/>
      <c r="L294" s="5"/>
      <c r="M294" s="5"/>
      <c r="N294" s="5"/>
      <c r="O294" s="5"/>
      <c r="P294" s="39"/>
      <c r="Q294" s="39"/>
      <c r="R294" s="39"/>
      <c r="S294" s="6"/>
      <c r="T294" s="4"/>
      <c r="U294" s="4"/>
      <c r="V294" s="69"/>
      <c r="W294" s="4"/>
      <c r="X294" s="5"/>
      <c r="Y294" s="5"/>
      <c r="Z294" s="4"/>
      <c r="AA294" s="4"/>
    </row>
    <row r="295" spans="2:27" ht="13.5" thickBot="1">
      <c r="B295" s="25" t="s">
        <v>612</v>
      </c>
      <c r="D295" s="4"/>
      <c r="E295" s="4"/>
      <c r="F295" s="4"/>
      <c r="G295" s="4"/>
      <c r="H295" s="4"/>
      <c r="I295" s="4"/>
      <c r="J295" s="4"/>
      <c r="K295" s="26"/>
      <c r="L295" s="4"/>
      <c r="M295" s="4"/>
      <c r="N295" s="4"/>
      <c r="O295" s="4"/>
      <c r="P295" s="284" t="s">
        <v>3</v>
      </c>
      <c r="Q295" s="284"/>
      <c r="R295" s="284"/>
      <c r="S295" s="284"/>
      <c r="T295" s="284"/>
      <c r="U295" s="303"/>
      <c r="V295" s="374" t="s">
        <v>4</v>
      </c>
      <c r="W295" s="364"/>
      <c r="X295" s="364"/>
      <c r="Y295" s="482"/>
      <c r="Z295" s="350" t="s">
        <v>42</v>
      </c>
      <c r="AA295" s="355"/>
    </row>
    <row r="296" spans="2:27" ht="30.75" customHeight="1" thickBot="1">
      <c r="B296" s="5"/>
      <c r="C296" s="4"/>
      <c r="D296" s="4"/>
      <c r="E296" s="4"/>
      <c r="F296" s="4"/>
      <c r="G296" s="4"/>
      <c r="H296" s="4"/>
      <c r="I296" s="4"/>
      <c r="J296" s="4"/>
      <c r="K296" s="26"/>
      <c r="L296" s="4"/>
      <c r="M296" s="4"/>
      <c r="N296" s="4"/>
      <c r="O296" s="4"/>
      <c r="P296" s="349"/>
      <c r="Q296" s="349"/>
      <c r="R296" s="349"/>
      <c r="S296" s="349"/>
      <c r="T296" s="349"/>
      <c r="U296" s="369"/>
      <c r="V296" s="483"/>
      <c r="W296" s="349"/>
      <c r="X296" s="349"/>
      <c r="Y296" s="369"/>
      <c r="Z296" s="351"/>
      <c r="AA296" s="356"/>
    </row>
    <row r="297" spans="1:27" s="31" customFormat="1" ht="13.5" thickBot="1">
      <c r="A297" s="2"/>
      <c r="B297" s="286" t="s">
        <v>6</v>
      </c>
      <c r="C297" s="289" t="s">
        <v>7</v>
      </c>
      <c r="D297" s="290" t="s">
        <v>8</v>
      </c>
      <c r="E297" s="290" t="s">
        <v>9</v>
      </c>
      <c r="F297" s="291" t="s">
        <v>10</v>
      </c>
      <c r="G297" s="395" t="s">
        <v>11</v>
      </c>
      <c r="H297" s="290" t="s">
        <v>63</v>
      </c>
      <c r="I297" s="399" t="s">
        <v>12</v>
      </c>
      <c r="J297" s="291" t="s">
        <v>13</v>
      </c>
      <c r="K297" s="279" t="s">
        <v>128</v>
      </c>
      <c r="L297" s="289" t="s">
        <v>14</v>
      </c>
      <c r="M297" s="290" t="s">
        <v>15</v>
      </c>
      <c r="N297" s="290" t="s">
        <v>16</v>
      </c>
      <c r="O297" s="291" t="s">
        <v>17</v>
      </c>
      <c r="P297" s="477" t="s">
        <v>18</v>
      </c>
      <c r="Q297" s="399" t="s">
        <v>19</v>
      </c>
      <c r="R297" s="290" t="s">
        <v>20</v>
      </c>
      <c r="S297" s="399" t="s">
        <v>21</v>
      </c>
      <c r="T297" s="290" t="s">
        <v>22</v>
      </c>
      <c r="U297" s="466"/>
      <c r="V297" s="395" t="s">
        <v>23</v>
      </c>
      <c r="W297" s="290"/>
      <c r="X297" s="290" t="s">
        <v>24</v>
      </c>
      <c r="Y297" s="466"/>
      <c r="Z297" s="351"/>
      <c r="AA297" s="356"/>
    </row>
    <row r="298" spans="1:27" s="31" customFormat="1" ht="28.5" customHeight="1" thickBot="1">
      <c r="A298" s="2"/>
      <c r="B298" s="287"/>
      <c r="C298" s="282"/>
      <c r="D298" s="273"/>
      <c r="E298" s="273"/>
      <c r="F298" s="292"/>
      <c r="G298" s="465"/>
      <c r="H298" s="274"/>
      <c r="I298" s="276"/>
      <c r="J298" s="293"/>
      <c r="K298" s="280"/>
      <c r="L298" s="282"/>
      <c r="M298" s="273"/>
      <c r="N298" s="273"/>
      <c r="O298" s="292"/>
      <c r="P298" s="459"/>
      <c r="Q298" s="275"/>
      <c r="R298" s="273"/>
      <c r="S298" s="275"/>
      <c r="T298" s="275" t="s">
        <v>25</v>
      </c>
      <c r="U298" s="277" t="s">
        <v>26</v>
      </c>
      <c r="V298" s="396"/>
      <c r="W298" s="273"/>
      <c r="X298" s="273"/>
      <c r="Y298" s="277"/>
      <c r="Z298" s="351"/>
      <c r="AA298" s="356"/>
    </row>
    <row r="299" spans="1:27" s="31" customFormat="1" ht="27" thickBot="1">
      <c r="A299" s="2"/>
      <c r="B299" s="394"/>
      <c r="C299" s="448"/>
      <c r="D299" s="311"/>
      <c r="E299" s="311"/>
      <c r="F299" s="398"/>
      <c r="G299" s="221" t="s">
        <v>27</v>
      </c>
      <c r="H299" s="171" t="s">
        <v>28</v>
      </c>
      <c r="I299" s="171" t="s">
        <v>29</v>
      </c>
      <c r="J299" s="233" t="s">
        <v>30</v>
      </c>
      <c r="K299" s="405"/>
      <c r="L299" s="448"/>
      <c r="M299" s="311"/>
      <c r="N299" s="311"/>
      <c r="O299" s="398"/>
      <c r="P299" s="460"/>
      <c r="Q299" s="400"/>
      <c r="R299" s="311"/>
      <c r="S299" s="400"/>
      <c r="T299" s="400"/>
      <c r="U299" s="471"/>
      <c r="V299" s="397"/>
      <c r="W299" s="311"/>
      <c r="X299" s="311"/>
      <c r="Y299" s="471"/>
      <c r="Z299" s="352"/>
      <c r="AA299" s="357"/>
    </row>
    <row r="300" spans="2:27" s="3" customFormat="1" ht="37.5" customHeight="1">
      <c r="B300" s="206" t="s">
        <v>670</v>
      </c>
      <c r="C300" s="205">
        <v>2023</v>
      </c>
      <c r="D300" s="240"/>
      <c r="E300" s="240"/>
      <c r="F300" s="240"/>
      <c r="G300" s="205" t="s">
        <v>33</v>
      </c>
      <c r="H300" s="205" t="s">
        <v>56</v>
      </c>
      <c r="I300" s="205" t="s">
        <v>326</v>
      </c>
      <c r="J300" s="205" t="s">
        <v>613</v>
      </c>
      <c r="K300" s="240" t="s">
        <v>614</v>
      </c>
      <c r="L300" s="205">
        <v>1</v>
      </c>
      <c r="M300" s="240"/>
      <c r="N300" s="240"/>
      <c r="O300" s="241"/>
      <c r="P300" s="234">
        <v>100000</v>
      </c>
      <c r="Q300" s="234">
        <v>1000000</v>
      </c>
      <c r="R300" s="234">
        <v>212513</v>
      </c>
      <c r="S300" s="234">
        <f>+P300+Q300+R300</f>
        <v>1312513</v>
      </c>
      <c r="T300" s="241"/>
      <c r="U300" s="241"/>
      <c r="V300" s="484" t="s">
        <v>36</v>
      </c>
      <c r="W300" s="457"/>
      <c r="X300" s="457" t="s">
        <v>37</v>
      </c>
      <c r="Y300" s="457"/>
      <c r="Z300" s="485"/>
      <c r="AA300" s="485"/>
    </row>
    <row r="301" spans="2:27" s="3" customFormat="1" ht="41.25" customHeight="1">
      <c r="B301" s="149" t="s">
        <v>671</v>
      </c>
      <c r="C301" s="146">
        <v>2023</v>
      </c>
      <c r="D301" s="146" t="s">
        <v>615</v>
      </c>
      <c r="E301" s="215"/>
      <c r="F301" s="215"/>
      <c r="G301" s="146"/>
      <c r="H301" s="146" t="s">
        <v>56</v>
      </c>
      <c r="I301" s="146" t="s">
        <v>326</v>
      </c>
      <c r="J301" s="146" t="s">
        <v>618</v>
      </c>
      <c r="K301" s="215" t="s">
        <v>616</v>
      </c>
      <c r="L301" s="146">
        <v>1</v>
      </c>
      <c r="M301" s="215"/>
      <c r="N301" s="215"/>
      <c r="O301" s="215"/>
      <c r="P301" s="220">
        <v>119600</v>
      </c>
      <c r="Q301" s="220">
        <v>150000</v>
      </c>
      <c r="R301" s="220"/>
      <c r="S301" s="220">
        <f>P301+Q301</f>
        <v>269600</v>
      </c>
      <c r="T301" s="242"/>
      <c r="U301" s="242"/>
      <c r="V301" s="265" t="s">
        <v>36</v>
      </c>
      <c r="W301" s="266"/>
      <c r="X301" s="266" t="s">
        <v>37</v>
      </c>
      <c r="Y301" s="266"/>
      <c r="Z301" s="268"/>
      <c r="AA301" s="268"/>
    </row>
    <row r="302" spans="2:27" s="3" customFormat="1" ht="39" customHeight="1">
      <c r="B302" s="149" t="s">
        <v>672</v>
      </c>
      <c r="C302" s="146">
        <v>2023</v>
      </c>
      <c r="D302" s="146" t="s">
        <v>615</v>
      </c>
      <c r="E302" s="242"/>
      <c r="F302" s="242"/>
      <c r="G302" s="242"/>
      <c r="H302" s="146" t="s">
        <v>56</v>
      </c>
      <c r="I302" s="149" t="s">
        <v>44</v>
      </c>
      <c r="J302" s="146" t="s">
        <v>619</v>
      </c>
      <c r="K302" s="215" t="s">
        <v>617</v>
      </c>
      <c r="L302" s="149">
        <v>1</v>
      </c>
      <c r="M302" s="242"/>
      <c r="N302" s="242"/>
      <c r="O302" s="242"/>
      <c r="P302" s="220">
        <v>120000</v>
      </c>
      <c r="Q302" s="220">
        <v>630000</v>
      </c>
      <c r="R302" s="220">
        <v>21993.33</v>
      </c>
      <c r="S302" s="220">
        <f>P302+Q302+R302</f>
        <v>771993.33</v>
      </c>
      <c r="T302" s="242"/>
      <c r="U302" s="242"/>
      <c r="V302" s="265" t="s">
        <v>36</v>
      </c>
      <c r="W302" s="266"/>
      <c r="X302" s="266" t="s">
        <v>37</v>
      </c>
      <c r="Y302" s="266"/>
      <c r="Z302" s="268"/>
      <c r="AA302" s="268"/>
    </row>
    <row r="303" spans="1:27" s="1" customFormat="1" ht="12.75">
      <c r="A303" s="2"/>
      <c r="B303" s="5"/>
      <c r="C303" s="5"/>
      <c r="D303" s="5"/>
      <c r="E303" s="4"/>
      <c r="F303" s="5"/>
      <c r="G303" s="5"/>
      <c r="H303" s="5"/>
      <c r="I303" s="5"/>
      <c r="J303" s="5"/>
      <c r="K303" s="7"/>
      <c r="L303" s="5"/>
      <c r="M303" s="5"/>
      <c r="N303" s="5"/>
      <c r="O303" s="5"/>
      <c r="P303" s="39"/>
      <c r="Q303" s="39"/>
      <c r="R303" s="39"/>
      <c r="S303" s="6"/>
      <c r="T303" s="4"/>
      <c r="U303" s="4"/>
      <c r="V303" s="69"/>
      <c r="W303" s="4"/>
      <c r="X303" s="5"/>
      <c r="Y303" s="5"/>
      <c r="Z303" s="4"/>
      <c r="AA303" s="4"/>
    </row>
    <row r="304" spans="1:27" s="1" customFormat="1" ht="12.75">
      <c r="A304" s="2"/>
      <c r="B304" s="5"/>
      <c r="C304" s="5"/>
      <c r="D304" s="5"/>
      <c r="E304" s="4"/>
      <c r="F304" s="5"/>
      <c r="G304" s="5"/>
      <c r="H304" s="5"/>
      <c r="I304" s="5"/>
      <c r="J304" s="5"/>
      <c r="K304" s="7"/>
      <c r="L304" s="5"/>
      <c r="M304" s="5"/>
      <c r="N304" s="5"/>
      <c r="O304" s="5"/>
      <c r="P304" s="39"/>
      <c r="Q304" s="39"/>
      <c r="R304" s="39"/>
      <c r="S304" s="6"/>
      <c r="T304" s="4"/>
      <c r="U304" s="4"/>
      <c r="V304" s="69"/>
      <c r="W304" s="4"/>
      <c r="X304" s="5"/>
      <c r="Y304" s="5"/>
      <c r="Z304" s="4"/>
      <c r="AA304" s="4"/>
    </row>
    <row r="305" spans="2:27" ht="13.5" thickBot="1">
      <c r="B305" s="5"/>
      <c r="C305" s="5"/>
      <c r="D305" s="5"/>
      <c r="E305" s="5"/>
      <c r="F305" s="5"/>
      <c r="G305" s="5"/>
      <c r="H305" s="5"/>
      <c r="I305" s="5"/>
      <c r="J305" s="5"/>
      <c r="K305" s="7"/>
      <c r="L305" s="5"/>
      <c r="M305" s="5"/>
      <c r="N305" s="5"/>
      <c r="O305" s="4"/>
      <c r="P305" s="8"/>
      <c r="Q305" s="8"/>
      <c r="R305" s="8"/>
      <c r="S305" s="70"/>
      <c r="T305" s="10"/>
      <c r="U305" s="10"/>
      <c r="V305" s="4"/>
      <c r="W305" s="4"/>
      <c r="X305" s="4"/>
      <c r="Y305" s="4"/>
      <c r="Z305" s="4"/>
      <c r="AA305" s="4"/>
    </row>
    <row r="306" spans="2:27" ht="27" customHeight="1" thickBot="1">
      <c r="B306" s="25" t="s">
        <v>100</v>
      </c>
      <c r="D306" s="4"/>
      <c r="E306" s="4"/>
      <c r="F306" s="4"/>
      <c r="G306" s="4"/>
      <c r="H306" s="4"/>
      <c r="I306" s="4"/>
      <c r="J306" s="4"/>
      <c r="K306" s="26"/>
      <c r="L306" s="4"/>
      <c r="M306" s="4"/>
      <c r="N306" s="4"/>
      <c r="O306" s="4"/>
      <c r="P306" s="374" t="s">
        <v>3</v>
      </c>
      <c r="Q306" s="364"/>
      <c r="R306" s="364"/>
      <c r="S306" s="364"/>
      <c r="T306" s="364"/>
      <c r="U306" s="375"/>
      <c r="V306" s="363" t="s">
        <v>4</v>
      </c>
      <c r="W306" s="364"/>
      <c r="X306" s="364"/>
      <c r="Y306" s="364"/>
      <c r="Z306" s="338" t="s">
        <v>42</v>
      </c>
      <c r="AA306" s="355"/>
    </row>
    <row r="307" spans="2:27" ht="13.5" thickBot="1">
      <c r="B307" s="5"/>
      <c r="C307" s="4"/>
      <c r="D307" s="4"/>
      <c r="E307" s="4"/>
      <c r="F307" s="130"/>
      <c r="G307" s="130"/>
      <c r="H307" s="130"/>
      <c r="I307" s="130"/>
      <c r="J307" s="130"/>
      <c r="K307" s="131"/>
      <c r="L307" s="130"/>
      <c r="M307" s="130"/>
      <c r="N307" s="130"/>
      <c r="O307" s="130"/>
      <c r="P307" s="376"/>
      <c r="Q307" s="377"/>
      <c r="R307" s="377"/>
      <c r="S307" s="377"/>
      <c r="T307" s="377"/>
      <c r="U307" s="378"/>
      <c r="V307" s="365"/>
      <c r="W307" s="284"/>
      <c r="X307" s="284"/>
      <c r="Y307" s="284"/>
      <c r="Z307" s="269"/>
      <c r="AA307" s="356"/>
    </row>
    <row r="308" spans="2:27" ht="39.75" customHeight="1" thickBot="1">
      <c r="B308" s="334" t="s">
        <v>6</v>
      </c>
      <c r="C308" s="381" t="s">
        <v>7</v>
      </c>
      <c r="D308" s="383" t="s">
        <v>8</v>
      </c>
      <c r="E308" s="334" t="s">
        <v>9</v>
      </c>
      <c r="F308" s="324" t="s">
        <v>10</v>
      </c>
      <c r="G308" s="298" t="s">
        <v>11</v>
      </c>
      <c r="H308" s="298" t="s">
        <v>63</v>
      </c>
      <c r="I308" s="320" t="s">
        <v>12</v>
      </c>
      <c r="J308" s="298" t="s">
        <v>13</v>
      </c>
      <c r="K308" s="379" t="s">
        <v>128</v>
      </c>
      <c r="L308" s="298" t="s">
        <v>14</v>
      </c>
      <c r="M308" s="298" t="s">
        <v>15</v>
      </c>
      <c r="N308" s="298" t="s">
        <v>16</v>
      </c>
      <c r="O308" s="298" t="s">
        <v>17</v>
      </c>
      <c r="P308" s="320" t="s">
        <v>18</v>
      </c>
      <c r="Q308" s="320" t="s">
        <v>19</v>
      </c>
      <c r="R308" s="298" t="s">
        <v>20</v>
      </c>
      <c r="S308" s="320" t="s">
        <v>21</v>
      </c>
      <c r="T308" s="298" t="s">
        <v>22</v>
      </c>
      <c r="U308" s="298"/>
      <c r="V308" s="269" t="s">
        <v>23</v>
      </c>
      <c r="W308" s="269"/>
      <c r="X308" s="269" t="s">
        <v>24</v>
      </c>
      <c r="Y308" s="269"/>
      <c r="Z308" s="269"/>
      <c r="AA308" s="356"/>
    </row>
    <row r="309" spans="2:27" ht="13.5" thickBot="1">
      <c r="B309" s="337"/>
      <c r="C309" s="302"/>
      <c r="D309" s="366"/>
      <c r="E309" s="337"/>
      <c r="F309" s="302"/>
      <c r="G309" s="269"/>
      <c r="H309" s="269"/>
      <c r="I309" s="294"/>
      <c r="J309" s="269"/>
      <c r="K309" s="296"/>
      <c r="L309" s="269"/>
      <c r="M309" s="269"/>
      <c r="N309" s="269"/>
      <c r="O309" s="269"/>
      <c r="P309" s="294"/>
      <c r="Q309" s="294"/>
      <c r="R309" s="269"/>
      <c r="S309" s="294"/>
      <c r="T309" s="294" t="s">
        <v>25</v>
      </c>
      <c r="U309" s="269" t="s">
        <v>26</v>
      </c>
      <c r="V309" s="269"/>
      <c r="W309" s="269"/>
      <c r="X309" s="269"/>
      <c r="Y309" s="269"/>
      <c r="Z309" s="269"/>
      <c r="AA309" s="356"/>
    </row>
    <row r="310" spans="2:27" ht="27" thickBot="1">
      <c r="B310" s="336"/>
      <c r="C310" s="382"/>
      <c r="D310" s="384"/>
      <c r="E310" s="336"/>
      <c r="F310" s="382"/>
      <c r="G310" s="116" t="s">
        <v>27</v>
      </c>
      <c r="H310" s="116" t="s">
        <v>28</v>
      </c>
      <c r="I310" s="116" t="s">
        <v>29</v>
      </c>
      <c r="J310" s="116" t="s">
        <v>30</v>
      </c>
      <c r="K310" s="380"/>
      <c r="L310" s="339"/>
      <c r="M310" s="339"/>
      <c r="N310" s="339"/>
      <c r="O310" s="339"/>
      <c r="P310" s="354"/>
      <c r="Q310" s="354"/>
      <c r="R310" s="339"/>
      <c r="S310" s="354"/>
      <c r="T310" s="354"/>
      <c r="U310" s="339"/>
      <c r="V310" s="339"/>
      <c r="W310" s="339"/>
      <c r="X310" s="339"/>
      <c r="Y310" s="339"/>
      <c r="Z310" s="339"/>
      <c r="AA310" s="357"/>
    </row>
    <row r="311" spans="2:27" ht="39.75" customHeight="1">
      <c r="B311" s="146" t="s">
        <v>279</v>
      </c>
      <c r="C311" s="149">
        <v>2023</v>
      </c>
      <c r="D311" s="149"/>
      <c r="E311" s="149" t="s">
        <v>45</v>
      </c>
      <c r="F311" s="149"/>
      <c r="G311" s="149" t="s">
        <v>32</v>
      </c>
      <c r="H311" s="149" t="s">
        <v>38</v>
      </c>
      <c r="I311" s="149" t="s">
        <v>198</v>
      </c>
      <c r="J311" s="149" t="s">
        <v>470</v>
      </c>
      <c r="K311" s="219" t="s">
        <v>199</v>
      </c>
      <c r="L311" s="149">
        <v>2</v>
      </c>
      <c r="M311" s="146" t="s">
        <v>471</v>
      </c>
      <c r="N311" s="149" t="s">
        <v>200</v>
      </c>
      <c r="O311" s="149" t="s">
        <v>45</v>
      </c>
      <c r="P311" s="220">
        <v>2000000</v>
      </c>
      <c r="Q311" s="220">
        <v>2500000</v>
      </c>
      <c r="R311" s="220"/>
      <c r="S311" s="220">
        <v>4500000</v>
      </c>
      <c r="T311" s="220"/>
      <c r="U311" s="220"/>
      <c r="V311" s="463">
        <v>226120</v>
      </c>
      <c r="W311" s="464"/>
      <c r="X311" s="451" t="s">
        <v>201</v>
      </c>
      <c r="Y311" s="452"/>
      <c r="Z311" s="453" t="s">
        <v>32</v>
      </c>
      <c r="AA311" s="454"/>
    </row>
    <row r="312" spans="2:27" ht="39.75" customHeight="1">
      <c r="B312" s="146" t="s">
        <v>280</v>
      </c>
      <c r="C312" s="149">
        <v>2023</v>
      </c>
      <c r="D312" s="149"/>
      <c r="E312" s="149" t="s">
        <v>45</v>
      </c>
      <c r="F312" s="149"/>
      <c r="G312" s="149" t="s">
        <v>32</v>
      </c>
      <c r="H312" s="149" t="s">
        <v>38</v>
      </c>
      <c r="I312" s="149" t="s">
        <v>44</v>
      </c>
      <c r="J312" s="149" t="s">
        <v>470</v>
      </c>
      <c r="K312" s="219" t="s">
        <v>202</v>
      </c>
      <c r="L312" s="149">
        <v>2</v>
      </c>
      <c r="M312" s="146" t="s">
        <v>471</v>
      </c>
      <c r="N312" s="149" t="s">
        <v>107</v>
      </c>
      <c r="O312" s="149" t="s">
        <v>45</v>
      </c>
      <c r="P312" s="220">
        <v>500000</v>
      </c>
      <c r="Q312" s="220">
        <v>750000</v>
      </c>
      <c r="R312" s="220">
        <v>750000</v>
      </c>
      <c r="S312" s="220">
        <v>2000000</v>
      </c>
      <c r="T312" s="220"/>
      <c r="U312" s="220"/>
      <c r="V312" s="451">
        <v>226120</v>
      </c>
      <c r="W312" s="452"/>
      <c r="X312" s="451" t="s">
        <v>201</v>
      </c>
      <c r="Y312" s="452"/>
      <c r="Z312" s="453" t="s">
        <v>32</v>
      </c>
      <c r="AA312" s="454"/>
    </row>
    <row r="313" spans="2:27" ht="39.75" customHeight="1">
      <c r="B313" s="146" t="s">
        <v>281</v>
      </c>
      <c r="C313" s="149">
        <v>2023</v>
      </c>
      <c r="D313" s="149"/>
      <c r="E313" s="146" t="s">
        <v>45</v>
      </c>
      <c r="F313" s="149"/>
      <c r="G313" s="149" t="s">
        <v>32</v>
      </c>
      <c r="H313" s="146" t="s">
        <v>38</v>
      </c>
      <c r="I313" s="149" t="s">
        <v>198</v>
      </c>
      <c r="J313" s="149" t="s">
        <v>197</v>
      </c>
      <c r="K313" s="219" t="s">
        <v>203</v>
      </c>
      <c r="L313" s="149">
        <v>1</v>
      </c>
      <c r="M313" s="146" t="s">
        <v>197</v>
      </c>
      <c r="N313" s="149" t="s">
        <v>66</v>
      </c>
      <c r="O313" s="149" t="s">
        <v>45</v>
      </c>
      <c r="P313" s="220">
        <v>5000000</v>
      </c>
      <c r="Q313" s="220"/>
      <c r="R313" s="220"/>
      <c r="S313" s="220">
        <v>5000000</v>
      </c>
      <c r="T313" s="149"/>
      <c r="U313" s="149"/>
      <c r="V313" s="453">
        <v>226120</v>
      </c>
      <c r="W313" s="454"/>
      <c r="X313" s="451" t="s">
        <v>201</v>
      </c>
      <c r="Y313" s="452"/>
      <c r="Z313" s="451" t="s">
        <v>32</v>
      </c>
      <c r="AA313" s="452"/>
    </row>
    <row r="314" spans="2:27" ht="39.75" customHeight="1">
      <c r="B314" s="146" t="s">
        <v>282</v>
      </c>
      <c r="C314" s="149">
        <v>2023</v>
      </c>
      <c r="D314" s="149"/>
      <c r="E314" s="146" t="s">
        <v>45</v>
      </c>
      <c r="F314" s="149"/>
      <c r="G314" s="149" t="s">
        <v>32</v>
      </c>
      <c r="H314" s="146" t="s">
        <v>38</v>
      </c>
      <c r="I314" s="149" t="s">
        <v>198</v>
      </c>
      <c r="J314" s="149" t="s">
        <v>197</v>
      </c>
      <c r="K314" s="219" t="s">
        <v>204</v>
      </c>
      <c r="L314" s="149">
        <v>1</v>
      </c>
      <c r="M314" s="146" t="s">
        <v>197</v>
      </c>
      <c r="N314" s="149" t="s">
        <v>66</v>
      </c>
      <c r="O314" s="149" t="s">
        <v>45</v>
      </c>
      <c r="P314" s="220">
        <v>1000000</v>
      </c>
      <c r="Q314" s="220"/>
      <c r="R314" s="220"/>
      <c r="S314" s="220">
        <v>1000000</v>
      </c>
      <c r="T314" s="149"/>
      <c r="U314" s="149"/>
      <c r="V314" s="453">
        <v>226120</v>
      </c>
      <c r="W314" s="454"/>
      <c r="X314" s="451" t="s">
        <v>201</v>
      </c>
      <c r="Y314" s="452"/>
      <c r="Z314" s="451" t="s">
        <v>32</v>
      </c>
      <c r="AA314" s="452"/>
    </row>
    <row r="315" spans="2:27" ht="39.75" customHeight="1">
      <c r="B315" s="149" t="s">
        <v>283</v>
      </c>
      <c r="C315" s="149">
        <v>2023</v>
      </c>
      <c r="D315" s="149"/>
      <c r="E315" s="149" t="s">
        <v>45</v>
      </c>
      <c r="F315" s="149"/>
      <c r="G315" s="149" t="s">
        <v>32</v>
      </c>
      <c r="H315" s="149" t="s">
        <v>38</v>
      </c>
      <c r="I315" s="149" t="s">
        <v>44</v>
      </c>
      <c r="J315" s="149" t="s">
        <v>197</v>
      </c>
      <c r="K315" s="219" t="s">
        <v>205</v>
      </c>
      <c r="L315" s="149">
        <v>1</v>
      </c>
      <c r="M315" s="146" t="s">
        <v>472</v>
      </c>
      <c r="N315" s="149" t="s">
        <v>66</v>
      </c>
      <c r="O315" s="149" t="s">
        <v>45</v>
      </c>
      <c r="P315" s="220">
        <v>2000000</v>
      </c>
      <c r="Q315" s="220"/>
      <c r="R315" s="220"/>
      <c r="S315" s="220">
        <v>2000000</v>
      </c>
      <c r="T315" s="220"/>
      <c r="U315" s="220"/>
      <c r="V315" s="453">
        <v>226120</v>
      </c>
      <c r="W315" s="454"/>
      <c r="X315" s="451" t="s">
        <v>201</v>
      </c>
      <c r="Y315" s="452"/>
      <c r="Z315" s="453" t="s">
        <v>32</v>
      </c>
      <c r="AA315" s="454"/>
    </row>
    <row r="316" spans="2:27" ht="39.75" customHeight="1">
      <c r="B316" s="149" t="s">
        <v>284</v>
      </c>
      <c r="C316" s="149">
        <v>2023</v>
      </c>
      <c r="D316" s="149"/>
      <c r="E316" s="149" t="s">
        <v>45</v>
      </c>
      <c r="F316" s="149"/>
      <c r="G316" s="149" t="s">
        <v>32</v>
      </c>
      <c r="H316" s="149" t="s">
        <v>38</v>
      </c>
      <c r="I316" s="149" t="s">
        <v>198</v>
      </c>
      <c r="J316" s="149" t="s">
        <v>197</v>
      </c>
      <c r="K316" s="219" t="s">
        <v>206</v>
      </c>
      <c r="L316" s="149">
        <v>3</v>
      </c>
      <c r="M316" s="146" t="s">
        <v>473</v>
      </c>
      <c r="N316" s="149" t="s">
        <v>66</v>
      </c>
      <c r="O316" s="149" t="s">
        <v>45</v>
      </c>
      <c r="P316" s="220">
        <v>1000000</v>
      </c>
      <c r="Q316" s="220"/>
      <c r="R316" s="220"/>
      <c r="S316" s="220">
        <v>1000000</v>
      </c>
      <c r="T316" s="220"/>
      <c r="U316" s="220"/>
      <c r="V316" s="453">
        <v>226120</v>
      </c>
      <c r="W316" s="454"/>
      <c r="X316" s="451" t="s">
        <v>201</v>
      </c>
      <c r="Y316" s="452"/>
      <c r="Z316" s="453" t="s">
        <v>32</v>
      </c>
      <c r="AA316" s="454"/>
    </row>
    <row r="317" spans="2:27" ht="39.75" customHeight="1">
      <c r="B317" s="149" t="s">
        <v>285</v>
      </c>
      <c r="C317" s="149">
        <v>2023</v>
      </c>
      <c r="D317" s="149"/>
      <c r="E317" s="149" t="s">
        <v>45</v>
      </c>
      <c r="F317" s="149"/>
      <c r="G317" s="149" t="s">
        <v>32</v>
      </c>
      <c r="H317" s="149" t="s">
        <v>38</v>
      </c>
      <c r="I317" s="149" t="s">
        <v>198</v>
      </c>
      <c r="J317" s="149" t="s">
        <v>197</v>
      </c>
      <c r="K317" s="219" t="s">
        <v>207</v>
      </c>
      <c r="L317" s="149">
        <v>3</v>
      </c>
      <c r="M317" s="146" t="s">
        <v>197</v>
      </c>
      <c r="N317" s="149" t="s">
        <v>66</v>
      </c>
      <c r="O317" s="149" t="s">
        <v>45</v>
      </c>
      <c r="P317" s="220">
        <v>1500000</v>
      </c>
      <c r="Q317" s="220"/>
      <c r="R317" s="220"/>
      <c r="S317" s="220">
        <v>1500000</v>
      </c>
      <c r="T317" s="220"/>
      <c r="U317" s="220"/>
      <c r="V317" s="453">
        <v>226120</v>
      </c>
      <c r="W317" s="454"/>
      <c r="X317" s="451" t="s">
        <v>201</v>
      </c>
      <c r="Y317" s="452"/>
      <c r="Z317" s="453" t="s">
        <v>32</v>
      </c>
      <c r="AA317" s="454"/>
    </row>
    <row r="318" spans="2:27" ht="39.75" customHeight="1">
      <c r="B318" s="149" t="s">
        <v>489</v>
      </c>
      <c r="C318" s="149">
        <v>2023</v>
      </c>
      <c r="D318" s="149"/>
      <c r="E318" s="149" t="s">
        <v>45</v>
      </c>
      <c r="F318" s="149"/>
      <c r="G318" s="149" t="s">
        <v>32</v>
      </c>
      <c r="H318" s="149" t="s">
        <v>56</v>
      </c>
      <c r="I318" s="149" t="s">
        <v>44</v>
      </c>
      <c r="J318" s="149" t="s">
        <v>474</v>
      </c>
      <c r="K318" s="219" t="s">
        <v>475</v>
      </c>
      <c r="L318" s="149">
        <v>1</v>
      </c>
      <c r="M318" s="146" t="s">
        <v>476</v>
      </c>
      <c r="N318" s="149" t="s">
        <v>66</v>
      </c>
      <c r="O318" s="149" t="s">
        <v>45</v>
      </c>
      <c r="P318" s="220">
        <v>2061072.5</v>
      </c>
      <c r="Q318" s="220">
        <v>2061072.5</v>
      </c>
      <c r="R318" s="220"/>
      <c r="S318" s="220">
        <v>4122145</v>
      </c>
      <c r="T318" s="220"/>
      <c r="U318" s="220"/>
      <c r="V318" s="453">
        <v>226120</v>
      </c>
      <c r="W318" s="454"/>
      <c r="X318" s="451" t="s">
        <v>201</v>
      </c>
      <c r="Y318" s="452"/>
      <c r="Z318" s="453" t="s">
        <v>477</v>
      </c>
      <c r="AA318" s="454"/>
    </row>
    <row r="319" spans="2:27" ht="39.75" customHeight="1">
      <c r="B319" s="149" t="s">
        <v>490</v>
      </c>
      <c r="C319" s="149">
        <v>2023</v>
      </c>
      <c r="D319" s="149"/>
      <c r="E319" s="149"/>
      <c r="F319" s="149"/>
      <c r="G319" s="149" t="s">
        <v>32</v>
      </c>
      <c r="H319" s="149" t="s">
        <v>38</v>
      </c>
      <c r="I319" s="149" t="s">
        <v>198</v>
      </c>
      <c r="J319" s="149"/>
      <c r="K319" s="219" t="s">
        <v>478</v>
      </c>
      <c r="L319" s="149">
        <v>3</v>
      </c>
      <c r="M319" s="146" t="s">
        <v>479</v>
      </c>
      <c r="N319" s="149" t="s">
        <v>107</v>
      </c>
      <c r="O319" s="149" t="s">
        <v>45</v>
      </c>
      <c r="P319" s="220">
        <v>2000000</v>
      </c>
      <c r="Q319" s="220">
        <v>2000000</v>
      </c>
      <c r="R319" s="220">
        <v>2000000</v>
      </c>
      <c r="S319" s="220">
        <v>6000000</v>
      </c>
      <c r="T319" s="220"/>
      <c r="U319" s="220"/>
      <c r="V319" s="453">
        <v>226120</v>
      </c>
      <c r="W319" s="454"/>
      <c r="X319" s="451" t="s">
        <v>201</v>
      </c>
      <c r="Y319" s="452"/>
      <c r="Z319" s="453" t="s">
        <v>480</v>
      </c>
      <c r="AA319" s="454"/>
    </row>
    <row r="320" spans="2:27" ht="39.75" customHeight="1">
      <c r="B320" s="149" t="s">
        <v>491</v>
      </c>
      <c r="C320" s="149">
        <v>2023</v>
      </c>
      <c r="D320" s="149"/>
      <c r="E320" s="149"/>
      <c r="F320" s="149"/>
      <c r="G320" s="149" t="s">
        <v>32</v>
      </c>
      <c r="H320" s="149" t="s">
        <v>38</v>
      </c>
      <c r="I320" s="149" t="s">
        <v>44</v>
      </c>
      <c r="J320" s="149" t="s">
        <v>481</v>
      </c>
      <c r="K320" s="219" t="s">
        <v>482</v>
      </c>
      <c r="L320" s="149">
        <v>3</v>
      </c>
      <c r="M320" s="146" t="s">
        <v>483</v>
      </c>
      <c r="N320" s="149" t="s">
        <v>107</v>
      </c>
      <c r="O320" s="149" t="s">
        <v>45</v>
      </c>
      <c r="P320" s="220">
        <v>14000</v>
      </c>
      <c r="Q320" s="220">
        <v>14000</v>
      </c>
      <c r="R320" s="220">
        <v>14000</v>
      </c>
      <c r="S320" s="220">
        <v>42000</v>
      </c>
      <c r="T320" s="220"/>
      <c r="U320" s="220"/>
      <c r="V320" s="451"/>
      <c r="W320" s="452"/>
      <c r="X320" s="451"/>
      <c r="Y320" s="452"/>
      <c r="Z320" s="453" t="s">
        <v>484</v>
      </c>
      <c r="AA320" s="454"/>
    </row>
    <row r="321" spans="2:27" ht="39.75" customHeight="1">
      <c r="B321" s="149" t="s">
        <v>492</v>
      </c>
      <c r="C321" s="149">
        <v>2023</v>
      </c>
      <c r="D321" s="149"/>
      <c r="E321" s="149"/>
      <c r="F321" s="149"/>
      <c r="G321" s="149" t="s">
        <v>32</v>
      </c>
      <c r="H321" s="149" t="s">
        <v>38</v>
      </c>
      <c r="I321" s="149" t="s">
        <v>44</v>
      </c>
      <c r="J321" s="149" t="s">
        <v>197</v>
      </c>
      <c r="K321" s="219" t="s">
        <v>485</v>
      </c>
      <c r="L321" s="149">
        <v>3</v>
      </c>
      <c r="M321" s="146" t="s">
        <v>476</v>
      </c>
      <c r="N321" s="149" t="s">
        <v>200</v>
      </c>
      <c r="O321" s="149" t="s">
        <v>45</v>
      </c>
      <c r="P321" s="220">
        <v>3681960</v>
      </c>
      <c r="Q321" s="220">
        <v>5726680</v>
      </c>
      <c r="R321" s="220"/>
      <c r="S321" s="220">
        <v>9600000</v>
      </c>
      <c r="T321" s="220"/>
      <c r="U321" s="220"/>
      <c r="V321" s="451">
        <v>226120</v>
      </c>
      <c r="W321" s="452"/>
      <c r="X321" s="451" t="s">
        <v>201</v>
      </c>
      <c r="Y321" s="452"/>
      <c r="Z321" s="453" t="s">
        <v>477</v>
      </c>
      <c r="AA321" s="454"/>
    </row>
    <row r="322" spans="2:27" ht="39.75" customHeight="1">
      <c r="B322" s="149" t="s">
        <v>493</v>
      </c>
      <c r="C322" s="149">
        <v>2023</v>
      </c>
      <c r="D322" s="149"/>
      <c r="E322" s="149"/>
      <c r="F322" s="149"/>
      <c r="G322" s="149" t="s">
        <v>32</v>
      </c>
      <c r="H322" s="149" t="s">
        <v>38</v>
      </c>
      <c r="I322" s="149" t="s">
        <v>44</v>
      </c>
      <c r="J322" s="149" t="s">
        <v>197</v>
      </c>
      <c r="K322" s="219" t="s">
        <v>486</v>
      </c>
      <c r="L322" s="149">
        <v>3</v>
      </c>
      <c r="M322" s="146" t="s">
        <v>476</v>
      </c>
      <c r="N322" s="149" t="s">
        <v>107</v>
      </c>
      <c r="O322" s="149" t="s">
        <v>45</v>
      </c>
      <c r="P322" s="220">
        <v>4750000</v>
      </c>
      <c r="Q322" s="220">
        <v>5950000</v>
      </c>
      <c r="R322" s="220">
        <v>4575570</v>
      </c>
      <c r="S322" s="220">
        <v>15275570</v>
      </c>
      <c r="T322" s="220"/>
      <c r="U322" s="220"/>
      <c r="V322" s="451">
        <v>226120</v>
      </c>
      <c r="W322" s="452"/>
      <c r="X322" s="451" t="s">
        <v>201</v>
      </c>
      <c r="Y322" s="452"/>
      <c r="Z322" s="453" t="s">
        <v>477</v>
      </c>
      <c r="AA322" s="454"/>
    </row>
    <row r="323" spans="2:27" ht="39.75" customHeight="1">
      <c r="B323" s="149" t="s">
        <v>494</v>
      </c>
      <c r="C323" s="149">
        <v>2023</v>
      </c>
      <c r="D323" s="149" t="s">
        <v>487</v>
      </c>
      <c r="E323" s="149" t="s">
        <v>32</v>
      </c>
      <c r="F323" s="149"/>
      <c r="G323" s="149" t="s">
        <v>32</v>
      </c>
      <c r="H323" s="149" t="s">
        <v>38</v>
      </c>
      <c r="I323" s="149" t="s">
        <v>44</v>
      </c>
      <c r="J323" s="149" t="s">
        <v>197</v>
      </c>
      <c r="K323" s="219" t="s">
        <v>488</v>
      </c>
      <c r="L323" s="149">
        <v>3</v>
      </c>
      <c r="M323" s="146" t="s">
        <v>476</v>
      </c>
      <c r="N323" s="149" t="s">
        <v>107</v>
      </c>
      <c r="O323" s="149" t="s">
        <v>45</v>
      </c>
      <c r="P323" s="220">
        <v>18790220.35</v>
      </c>
      <c r="Q323" s="220">
        <v>11957412.95</v>
      </c>
      <c r="R323" s="220">
        <v>3416403.7</v>
      </c>
      <c r="S323" s="220">
        <f>P323+Q323+R323</f>
        <v>34164037</v>
      </c>
      <c r="T323" s="220"/>
      <c r="U323" s="220"/>
      <c r="V323" s="451">
        <v>226120</v>
      </c>
      <c r="W323" s="452"/>
      <c r="X323" s="451" t="s">
        <v>201</v>
      </c>
      <c r="Y323" s="452"/>
      <c r="Z323" s="453" t="s">
        <v>477</v>
      </c>
      <c r="AA323" s="454"/>
    </row>
    <row r="324" spans="2:27" ht="39.75" customHeight="1">
      <c r="B324" s="149" t="s">
        <v>577</v>
      </c>
      <c r="C324" s="149">
        <v>2023</v>
      </c>
      <c r="D324" s="149"/>
      <c r="E324" s="149"/>
      <c r="F324" s="149"/>
      <c r="G324" s="149" t="s">
        <v>32</v>
      </c>
      <c r="H324" s="149" t="s">
        <v>38</v>
      </c>
      <c r="I324" s="149" t="s">
        <v>198</v>
      </c>
      <c r="J324" s="149" t="s">
        <v>197</v>
      </c>
      <c r="K324" s="219" t="s">
        <v>570</v>
      </c>
      <c r="L324" s="149">
        <v>3</v>
      </c>
      <c r="M324" s="146" t="s">
        <v>473</v>
      </c>
      <c r="N324" s="149" t="s">
        <v>107</v>
      </c>
      <c r="O324" s="149" t="s">
        <v>45</v>
      </c>
      <c r="P324" s="220">
        <v>1000000</v>
      </c>
      <c r="Q324" s="220">
        <v>3000000</v>
      </c>
      <c r="R324" s="220">
        <v>3000000</v>
      </c>
      <c r="S324" s="220">
        <v>7000000</v>
      </c>
      <c r="T324" s="220"/>
      <c r="U324" s="220"/>
      <c r="V324" s="451">
        <v>237377</v>
      </c>
      <c r="W324" s="452"/>
      <c r="X324" s="451" t="s">
        <v>37</v>
      </c>
      <c r="Y324" s="452"/>
      <c r="Z324" s="453" t="s">
        <v>480</v>
      </c>
      <c r="AA324" s="454"/>
    </row>
    <row r="325" spans="2:27" ht="39.75" customHeight="1">
      <c r="B325" s="149" t="s">
        <v>578</v>
      </c>
      <c r="C325" s="149">
        <v>2023</v>
      </c>
      <c r="D325" s="149"/>
      <c r="E325" s="149"/>
      <c r="F325" s="149"/>
      <c r="G325" s="149" t="s">
        <v>32</v>
      </c>
      <c r="H325" s="149" t="s">
        <v>38</v>
      </c>
      <c r="I325" s="149" t="s">
        <v>198</v>
      </c>
      <c r="J325" s="149" t="s">
        <v>197</v>
      </c>
      <c r="K325" s="219" t="s">
        <v>571</v>
      </c>
      <c r="L325" s="149">
        <v>3</v>
      </c>
      <c r="M325" s="146" t="s">
        <v>473</v>
      </c>
      <c r="N325" s="149" t="s">
        <v>107</v>
      </c>
      <c r="O325" s="149" t="s">
        <v>45</v>
      </c>
      <c r="P325" s="220"/>
      <c r="Q325" s="220">
        <v>7000000</v>
      </c>
      <c r="R325" s="220">
        <v>4500000</v>
      </c>
      <c r="S325" s="220">
        <v>11500000</v>
      </c>
      <c r="T325" s="220"/>
      <c r="U325" s="220"/>
      <c r="V325" s="451">
        <v>247976</v>
      </c>
      <c r="W325" s="452"/>
      <c r="X325" s="453" t="s">
        <v>572</v>
      </c>
      <c r="Y325" s="454"/>
      <c r="Z325" s="453" t="s">
        <v>480</v>
      </c>
      <c r="AA325" s="454"/>
    </row>
    <row r="326" spans="2:27" ht="39.75" customHeight="1">
      <c r="B326" s="149" t="s">
        <v>579</v>
      </c>
      <c r="C326" s="149">
        <v>2023</v>
      </c>
      <c r="D326" s="149"/>
      <c r="E326" s="149"/>
      <c r="F326" s="149"/>
      <c r="G326" s="149" t="s">
        <v>32</v>
      </c>
      <c r="H326" s="149" t="s">
        <v>38</v>
      </c>
      <c r="I326" s="149" t="s">
        <v>198</v>
      </c>
      <c r="J326" s="149" t="s">
        <v>573</v>
      </c>
      <c r="K326" s="219" t="s">
        <v>574</v>
      </c>
      <c r="L326" s="149">
        <v>1</v>
      </c>
      <c r="M326" s="146" t="s">
        <v>476</v>
      </c>
      <c r="N326" s="149" t="s">
        <v>107</v>
      </c>
      <c r="O326" s="149" t="s">
        <v>45</v>
      </c>
      <c r="P326" s="220">
        <v>119811.42</v>
      </c>
      <c r="Q326" s="220"/>
      <c r="R326" s="220"/>
      <c r="S326" s="220">
        <v>119811.42</v>
      </c>
      <c r="T326" s="220"/>
      <c r="U326" s="220"/>
      <c r="V326" s="451">
        <v>226120</v>
      </c>
      <c r="W326" s="452"/>
      <c r="X326" s="451" t="s">
        <v>201</v>
      </c>
      <c r="Y326" s="452"/>
      <c r="Z326" s="453"/>
      <c r="AA326" s="454"/>
    </row>
    <row r="327" spans="2:27" ht="39.75" customHeight="1">
      <c r="B327" s="149" t="s">
        <v>580</v>
      </c>
      <c r="C327" s="149">
        <v>2023</v>
      </c>
      <c r="D327" s="149" t="s">
        <v>575</v>
      </c>
      <c r="E327" s="149"/>
      <c r="F327" s="149"/>
      <c r="G327" s="149" t="s">
        <v>32</v>
      </c>
      <c r="H327" s="149" t="s">
        <v>38</v>
      </c>
      <c r="I327" s="149" t="s">
        <v>198</v>
      </c>
      <c r="J327" s="149"/>
      <c r="K327" s="219" t="s">
        <v>581</v>
      </c>
      <c r="L327" s="149">
        <v>3</v>
      </c>
      <c r="M327" s="146" t="s">
        <v>471</v>
      </c>
      <c r="N327" s="149" t="s">
        <v>107</v>
      </c>
      <c r="O327" s="149" t="s">
        <v>45</v>
      </c>
      <c r="P327" s="220">
        <v>9500000</v>
      </c>
      <c r="Q327" s="220"/>
      <c r="R327" s="220"/>
      <c r="S327" s="220">
        <v>9500000</v>
      </c>
      <c r="T327" s="220"/>
      <c r="U327" s="220"/>
      <c r="V327" s="451">
        <v>226120</v>
      </c>
      <c r="W327" s="452"/>
      <c r="X327" s="451" t="s">
        <v>201</v>
      </c>
      <c r="Y327" s="452"/>
      <c r="Z327" s="453" t="s">
        <v>477</v>
      </c>
      <c r="AA327" s="454"/>
    </row>
    <row r="328" spans="1:27" s="31" customFormat="1" ht="39.75" customHeight="1">
      <c r="A328" s="2"/>
      <c r="B328" s="71" t="s">
        <v>582</v>
      </c>
      <c r="C328" s="71">
        <v>2023</v>
      </c>
      <c r="D328" s="71" t="s">
        <v>575</v>
      </c>
      <c r="E328" s="13"/>
      <c r="F328" s="71"/>
      <c r="G328" s="71" t="s">
        <v>32</v>
      </c>
      <c r="H328" s="71" t="s">
        <v>38</v>
      </c>
      <c r="I328" s="71" t="s">
        <v>198</v>
      </c>
      <c r="J328" s="71"/>
      <c r="K328" s="14" t="s">
        <v>583</v>
      </c>
      <c r="L328" s="71">
        <v>1</v>
      </c>
      <c r="M328" s="13" t="s">
        <v>471</v>
      </c>
      <c r="N328" s="71" t="s">
        <v>107</v>
      </c>
      <c r="O328" s="71" t="s">
        <v>45</v>
      </c>
      <c r="P328" s="236">
        <v>169397</v>
      </c>
      <c r="Q328" s="236"/>
      <c r="R328" s="236"/>
      <c r="S328" s="236">
        <v>169397</v>
      </c>
      <c r="T328" s="236"/>
      <c r="U328" s="236"/>
      <c r="V328" s="461">
        <v>226120</v>
      </c>
      <c r="W328" s="462"/>
      <c r="X328" s="461" t="s">
        <v>201</v>
      </c>
      <c r="Y328" s="462"/>
      <c r="Z328" s="434" t="s">
        <v>477</v>
      </c>
      <c r="AA328" s="435"/>
    </row>
    <row r="329" spans="1:27" s="31" customFormat="1" ht="39.75" customHeight="1">
      <c r="A329" s="2"/>
      <c r="B329" s="71" t="s">
        <v>584</v>
      </c>
      <c r="C329" s="71">
        <v>2023</v>
      </c>
      <c r="D329" s="71" t="s">
        <v>575</v>
      </c>
      <c r="E329" s="13"/>
      <c r="F329" s="71"/>
      <c r="G329" s="71" t="s">
        <v>32</v>
      </c>
      <c r="H329" s="71" t="s">
        <v>38</v>
      </c>
      <c r="I329" s="71" t="s">
        <v>198</v>
      </c>
      <c r="J329" s="71"/>
      <c r="K329" s="14" t="s">
        <v>576</v>
      </c>
      <c r="L329" s="71">
        <v>1</v>
      </c>
      <c r="M329" s="13" t="s">
        <v>471</v>
      </c>
      <c r="N329" s="71" t="s">
        <v>107</v>
      </c>
      <c r="O329" s="71" t="s">
        <v>45</v>
      </c>
      <c r="P329" s="236">
        <v>168116</v>
      </c>
      <c r="Q329" s="236"/>
      <c r="R329" s="236"/>
      <c r="S329" s="236">
        <v>168116</v>
      </c>
      <c r="T329" s="236"/>
      <c r="U329" s="236"/>
      <c r="V329" s="461">
        <v>226120</v>
      </c>
      <c r="W329" s="462"/>
      <c r="X329" s="461" t="s">
        <v>201</v>
      </c>
      <c r="Y329" s="462"/>
      <c r="Z329" s="434" t="s">
        <v>477</v>
      </c>
      <c r="AA329" s="435"/>
    </row>
    <row r="330" spans="2:27" ht="39.75" customHeight="1">
      <c r="B330" s="149" t="s">
        <v>585</v>
      </c>
      <c r="C330" s="149">
        <v>2023</v>
      </c>
      <c r="D330" s="149"/>
      <c r="E330" s="146"/>
      <c r="F330" s="149"/>
      <c r="G330" s="149" t="s">
        <v>32</v>
      </c>
      <c r="H330" s="149" t="s">
        <v>38</v>
      </c>
      <c r="I330" s="149" t="s">
        <v>149</v>
      </c>
      <c r="J330" s="149"/>
      <c r="K330" s="219" t="s">
        <v>586</v>
      </c>
      <c r="L330" s="149">
        <v>1</v>
      </c>
      <c r="M330" s="146" t="s">
        <v>476</v>
      </c>
      <c r="N330" s="149" t="s">
        <v>107</v>
      </c>
      <c r="O330" s="149" t="s">
        <v>45</v>
      </c>
      <c r="P330" s="220">
        <v>1000000</v>
      </c>
      <c r="Q330" s="220">
        <v>11000000</v>
      </c>
      <c r="R330" s="220">
        <v>20000000</v>
      </c>
      <c r="S330" s="220">
        <f>P330+Q330+R330</f>
        <v>32000000</v>
      </c>
      <c r="T330" s="220"/>
      <c r="U330" s="220"/>
      <c r="V330" s="451">
        <v>226120</v>
      </c>
      <c r="W330" s="452"/>
      <c r="X330" s="451" t="s">
        <v>201</v>
      </c>
      <c r="Y330" s="452"/>
      <c r="Z330" s="453" t="s">
        <v>477</v>
      </c>
      <c r="AA330" s="454"/>
    </row>
    <row r="331" spans="1:27" s="31" customFormat="1" ht="39.75" customHeight="1">
      <c r="A331" s="2"/>
      <c r="B331" s="71" t="s">
        <v>638</v>
      </c>
      <c r="C331" s="71">
        <v>2023</v>
      </c>
      <c r="D331" s="71" t="s">
        <v>620</v>
      </c>
      <c r="E331" s="71"/>
      <c r="F331" s="71"/>
      <c r="G331" s="71" t="s">
        <v>32</v>
      </c>
      <c r="H331" s="71" t="s">
        <v>38</v>
      </c>
      <c r="I331" s="71" t="s">
        <v>198</v>
      </c>
      <c r="J331" s="71" t="s">
        <v>621</v>
      </c>
      <c r="K331" s="14" t="s">
        <v>622</v>
      </c>
      <c r="L331" s="71">
        <v>1</v>
      </c>
      <c r="M331" s="13" t="s">
        <v>476</v>
      </c>
      <c r="N331" s="71" t="s">
        <v>107</v>
      </c>
      <c r="O331" s="71" t="s">
        <v>45</v>
      </c>
      <c r="P331" s="236">
        <v>739437.0589999999</v>
      </c>
      <c r="Q331" s="236"/>
      <c r="R331" s="236"/>
      <c r="S331" s="236">
        <v>739437.059</v>
      </c>
      <c r="T331" s="236"/>
      <c r="U331" s="236"/>
      <c r="V331" s="461">
        <v>226120</v>
      </c>
      <c r="W331" s="462"/>
      <c r="X331" s="461" t="s">
        <v>201</v>
      </c>
      <c r="Y331" s="462"/>
      <c r="Z331" s="434" t="s">
        <v>477</v>
      </c>
      <c r="AA331" s="435"/>
    </row>
    <row r="332" spans="1:27" s="31" customFormat="1" ht="39.75" customHeight="1">
      <c r="A332" s="2"/>
      <c r="B332" s="71" t="s">
        <v>639</v>
      </c>
      <c r="C332" s="71">
        <v>2023</v>
      </c>
      <c r="D332" s="71"/>
      <c r="E332" s="71" t="s">
        <v>32</v>
      </c>
      <c r="F332" s="71" t="s">
        <v>32</v>
      </c>
      <c r="G332" s="71" t="s">
        <v>32</v>
      </c>
      <c r="H332" s="71" t="s">
        <v>38</v>
      </c>
      <c r="I332" s="71" t="s">
        <v>198</v>
      </c>
      <c r="J332" s="71" t="s">
        <v>623</v>
      </c>
      <c r="K332" s="14" t="s">
        <v>624</v>
      </c>
      <c r="L332" s="71">
        <v>1</v>
      </c>
      <c r="M332" s="13" t="s">
        <v>625</v>
      </c>
      <c r="N332" s="71" t="s">
        <v>626</v>
      </c>
      <c r="O332" s="71" t="s">
        <v>45</v>
      </c>
      <c r="P332" s="236">
        <v>168970</v>
      </c>
      <c r="Q332" s="236"/>
      <c r="R332" s="236"/>
      <c r="S332" s="236">
        <v>168970</v>
      </c>
      <c r="T332" s="236"/>
      <c r="U332" s="236"/>
      <c r="V332" s="461">
        <v>226120</v>
      </c>
      <c r="W332" s="462"/>
      <c r="X332" s="461" t="s">
        <v>201</v>
      </c>
      <c r="Y332" s="462"/>
      <c r="Z332" s="434" t="s">
        <v>477</v>
      </c>
      <c r="AA332" s="435"/>
    </row>
    <row r="333" spans="1:27" s="31" customFormat="1" ht="39.75" customHeight="1">
      <c r="A333" s="2"/>
      <c r="B333" s="71" t="s">
        <v>640</v>
      </c>
      <c r="C333" s="71">
        <v>2023</v>
      </c>
      <c r="D333" s="71" t="s">
        <v>627</v>
      </c>
      <c r="E333" s="71" t="s">
        <v>32</v>
      </c>
      <c r="F333" s="71" t="s">
        <v>32</v>
      </c>
      <c r="G333" s="71" t="s">
        <v>32</v>
      </c>
      <c r="H333" s="71" t="s">
        <v>38</v>
      </c>
      <c r="I333" s="71" t="s">
        <v>198</v>
      </c>
      <c r="J333" s="71" t="s">
        <v>623</v>
      </c>
      <c r="K333" s="14" t="s">
        <v>628</v>
      </c>
      <c r="L333" s="71">
        <v>1</v>
      </c>
      <c r="M333" s="13" t="s">
        <v>476</v>
      </c>
      <c r="N333" s="71" t="s">
        <v>66</v>
      </c>
      <c r="O333" s="71" t="s">
        <v>45</v>
      </c>
      <c r="P333" s="236">
        <v>8662000</v>
      </c>
      <c r="Q333" s="236"/>
      <c r="R333" s="236"/>
      <c r="S333" s="236">
        <v>8662000</v>
      </c>
      <c r="T333" s="236"/>
      <c r="U333" s="236"/>
      <c r="V333" s="461">
        <v>226120</v>
      </c>
      <c r="W333" s="462"/>
      <c r="X333" s="461" t="s">
        <v>201</v>
      </c>
      <c r="Y333" s="462"/>
      <c r="Z333" s="434" t="s">
        <v>477</v>
      </c>
      <c r="AA333" s="435"/>
    </row>
    <row r="334" spans="1:27" s="31" customFormat="1" ht="39.75" customHeight="1">
      <c r="A334" s="2"/>
      <c r="B334" s="71" t="s">
        <v>637</v>
      </c>
      <c r="C334" s="71">
        <v>2023</v>
      </c>
      <c r="D334" s="71" t="s">
        <v>629</v>
      </c>
      <c r="E334" s="71" t="s">
        <v>32</v>
      </c>
      <c r="F334" s="71" t="s">
        <v>32</v>
      </c>
      <c r="G334" s="71" t="s">
        <v>32</v>
      </c>
      <c r="H334" s="71" t="s">
        <v>38</v>
      </c>
      <c r="I334" s="71" t="s">
        <v>149</v>
      </c>
      <c r="J334" s="71" t="s">
        <v>630</v>
      </c>
      <c r="K334" s="14" t="s">
        <v>631</v>
      </c>
      <c r="L334" s="71">
        <v>1</v>
      </c>
      <c r="M334" s="13" t="s">
        <v>476</v>
      </c>
      <c r="N334" s="71" t="s">
        <v>66</v>
      </c>
      <c r="O334" s="71" t="s">
        <v>45</v>
      </c>
      <c r="P334" s="236">
        <v>122000</v>
      </c>
      <c r="Q334" s="236"/>
      <c r="R334" s="236"/>
      <c r="S334" s="236">
        <v>122000</v>
      </c>
      <c r="T334" s="236"/>
      <c r="U334" s="236"/>
      <c r="V334" s="461">
        <v>226120</v>
      </c>
      <c r="W334" s="462"/>
      <c r="X334" s="461" t="s">
        <v>201</v>
      </c>
      <c r="Y334" s="462"/>
      <c r="Z334" s="434" t="s">
        <v>632</v>
      </c>
      <c r="AA334" s="435"/>
    </row>
    <row r="335" spans="1:27" s="31" customFormat="1" ht="39.75" customHeight="1">
      <c r="A335" s="2"/>
      <c r="B335" s="71" t="s">
        <v>641</v>
      </c>
      <c r="C335" s="71">
        <v>2023</v>
      </c>
      <c r="D335" s="71"/>
      <c r="E335" s="71" t="s">
        <v>32</v>
      </c>
      <c r="F335" s="71" t="s">
        <v>32</v>
      </c>
      <c r="G335" s="71" t="s">
        <v>32</v>
      </c>
      <c r="H335" s="71" t="s">
        <v>633</v>
      </c>
      <c r="I335" s="71" t="s">
        <v>198</v>
      </c>
      <c r="J335" s="71" t="s">
        <v>634</v>
      </c>
      <c r="K335" s="14" t="s">
        <v>635</v>
      </c>
      <c r="L335" s="71">
        <v>1</v>
      </c>
      <c r="M335" s="13" t="s">
        <v>636</v>
      </c>
      <c r="N335" s="71"/>
      <c r="O335" s="71" t="s">
        <v>45</v>
      </c>
      <c r="P335" s="236"/>
      <c r="Q335" s="236">
        <v>852353</v>
      </c>
      <c r="R335" s="236"/>
      <c r="S335" s="236">
        <v>852353</v>
      </c>
      <c r="T335" s="236"/>
      <c r="U335" s="236"/>
      <c r="V335" s="461">
        <v>226120</v>
      </c>
      <c r="W335" s="462"/>
      <c r="X335" s="461" t="s">
        <v>201</v>
      </c>
      <c r="Y335" s="462"/>
      <c r="Z335" s="434" t="s">
        <v>477</v>
      </c>
      <c r="AA335" s="435"/>
    </row>
    <row r="336" ht="12.75">
      <c r="P336" s="235"/>
    </row>
    <row r="337" ht="12.75">
      <c r="P337" s="235"/>
    </row>
    <row r="338" ht="13.5" thickBot="1"/>
    <row r="339" spans="2:27" ht="27" customHeight="1" thickBot="1">
      <c r="B339" s="25" t="s">
        <v>642</v>
      </c>
      <c r="D339" s="4"/>
      <c r="E339" s="4"/>
      <c r="F339" s="4"/>
      <c r="G339" s="4"/>
      <c r="H339" s="4"/>
      <c r="I339" s="4"/>
      <c r="J339" s="4"/>
      <c r="K339" s="26"/>
      <c r="L339" s="4"/>
      <c r="M339" s="4"/>
      <c r="N339" s="4"/>
      <c r="O339" s="4"/>
      <c r="P339" s="374" t="s">
        <v>3</v>
      </c>
      <c r="Q339" s="364"/>
      <c r="R339" s="364"/>
      <c r="S339" s="364"/>
      <c r="T339" s="364"/>
      <c r="U339" s="375"/>
      <c r="V339" s="363" t="s">
        <v>4</v>
      </c>
      <c r="W339" s="364"/>
      <c r="X339" s="364"/>
      <c r="Y339" s="364"/>
      <c r="Z339" s="338" t="s">
        <v>42</v>
      </c>
      <c r="AA339" s="355"/>
    </row>
    <row r="340" spans="2:27" ht="13.5" thickBot="1">
      <c r="B340" s="5"/>
      <c r="C340" s="4"/>
      <c r="D340" s="4"/>
      <c r="E340" s="4"/>
      <c r="F340" s="130"/>
      <c r="G340" s="130"/>
      <c r="H340" s="130"/>
      <c r="I340" s="130"/>
      <c r="J340" s="130"/>
      <c r="K340" s="131"/>
      <c r="L340" s="130"/>
      <c r="M340" s="130"/>
      <c r="N340" s="130"/>
      <c r="O340" s="130"/>
      <c r="P340" s="376"/>
      <c r="Q340" s="377"/>
      <c r="R340" s="377"/>
      <c r="S340" s="377"/>
      <c r="T340" s="377"/>
      <c r="U340" s="378"/>
      <c r="V340" s="365"/>
      <c r="W340" s="284"/>
      <c r="X340" s="284"/>
      <c r="Y340" s="284"/>
      <c r="Z340" s="269"/>
      <c r="AA340" s="356"/>
    </row>
    <row r="341" spans="2:27" ht="39.75" customHeight="1" thickBot="1">
      <c r="B341" s="334" t="s">
        <v>6</v>
      </c>
      <c r="C341" s="381" t="s">
        <v>7</v>
      </c>
      <c r="D341" s="383" t="s">
        <v>8</v>
      </c>
      <c r="E341" s="334" t="s">
        <v>9</v>
      </c>
      <c r="F341" s="324" t="s">
        <v>10</v>
      </c>
      <c r="G341" s="298" t="s">
        <v>11</v>
      </c>
      <c r="H341" s="298" t="s">
        <v>63</v>
      </c>
      <c r="I341" s="320" t="s">
        <v>12</v>
      </c>
      <c r="J341" s="298" t="s">
        <v>13</v>
      </c>
      <c r="K341" s="379" t="s">
        <v>128</v>
      </c>
      <c r="L341" s="298" t="s">
        <v>14</v>
      </c>
      <c r="M341" s="298" t="s">
        <v>15</v>
      </c>
      <c r="N341" s="298" t="s">
        <v>16</v>
      </c>
      <c r="O341" s="298" t="s">
        <v>17</v>
      </c>
      <c r="P341" s="320" t="s">
        <v>18</v>
      </c>
      <c r="Q341" s="320" t="s">
        <v>19</v>
      </c>
      <c r="R341" s="298" t="s">
        <v>20</v>
      </c>
      <c r="S341" s="320" t="s">
        <v>21</v>
      </c>
      <c r="T341" s="298" t="s">
        <v>22</v>
      </c>
      <c r="U341" s="298"/>
      <c r="V341" s="269" t="s">
        <v>23</v>
      </c>
      <c r="W341" s="269"/>
      <c r="X341" s="269" t="s">
        <v>24</v>
      </c>
      <c r="Y341" s="269"/>
      <c r="Z341" s="269"/>
      <c r="AA341" s="356"/>
    </row>
    <row r="342" spans="2:27" ht="13.5" thickBot="1">
      <c r="B342" s="337"/>
      <c r="C342" s="302"/>
      <c r="D342" s="366"/>
      <c r="E342" s="337"/>
      <c r="F342" s="302"/>
      <c r="G342" s="269"/>
      <c r="H342" s="269"/>
      <c r="I342" s="294"/>
      <c r="J342" s="269"/>
      <c r="K342" s="296"/>
      <c r="L342" s="269"/>
      <c r="M342" s="269"/>
      <c r="N342" s="269"/>
      <c r="O342" s="269"/>
      <c r="P342" s="294"/>
      <c r="Q342" s="294"/>
      <c r="R342" s="269"/>
      <c r="S342" s="294"/>
      <c r="T342" s="294" t="s">
        <v>25</v>
      </c>
      <c r="U342" s="269" t="s">
        <v>26</v>
      </c>
      <c r="V342" s="269"/>
      <c r="W342" s="269"/>
      <c r="X342" s="269"/>
      <c r="Y342" s="269"/>
      <c r="Z342" s="269"/>
      <c r="AA342" s="356"/>
    </row>
    <row r="343" spans="2:27" ht="27" thickBot="1">
      <c r="B343" s="336"/>
      <c r="C343" s="382"/>
      <c r="D343" s="384"/>
      <c r="E343" s="336"/>
      <c r="F343" s="382"/>
      <c r="G343" s="116" t="s">
        <v>27</v>
      </c>
      <c r="H343" s="116" t="s">
        <v>28</v>
      </c>
      <c r="I343" s="116" t="s">
        <v>29</v>
      </c>
      <c r="J343" s="116" t="s">
        <v>30</v>
      </c>
      <c r="K343" s="380"/>
      <c r="L343" s="339"/>
      <c r="M343" s="339"/>
      <c r="N343" s="339"/>
      <c r="O343" s="339"/>
      <c r="P343" s="354"/>
      <c r="Q343" s="354"/>
      <c r="R343" s="339"/>
      <c r="S343" s="354"/>
      <c r="T343" s="354"/>
      <c r="U343" s="339"/>
      <c r="V343" s="339"/>
      <c r="W343" s="339"/>
      <c r="X343" s="339"/>
      <c r="Y343" s="339"/>
      <c r="Z343" s="339"/>
      <c r="AA343" s="357"/>
    </row>
    <row r="344" spans="1:256" ht="39.75" customHeight="1">
      <c r="A344" s="192"/>
      <c r="B344" s="149" t="s">
        <v>647</v>
      </c>
      <c r="C344" s="151">
        <v>2023</v>
      </c>
      <c r="D344" s="151"/>
      <c r="E344" s="148" t="s">
        <v>32</v>
      </c>
      <c r="F344" s="148" t="s">
        <v>32</v>
      </c>
      <c r="G344" s="151" t="s">
        <v>32</v>
      </c>
      <c r="H344" s="151" t="s">
        <v>686</v>
      </c>
      <c r="I344" s="151" t="s">
        <v>29</v>
      </c>
      <c r="J344" s="151" t="s">
        <v>643</v>
      </c>
      <c r="K344" s="150" t="s">
        <v>644</v>
      </c>
      <c r="L344" s="151">
        <v>1</v>
      </c>
      <c r="M344" s="151" t="s">
        <v>645</v>
      </c>
      <c r="N344" s="151" t="s">
        <v>646</v>
      </c>
      <c r="O344" s="151" t="s">
        <v>32</v>
      </c>
      <c r="P344" s="236">
        <v>29672968.4</v>
      </c>
      <c r="Q344" s="236">
        <v>106822686.24</v>
      </c>
      <c r="R344" s="236">
        <v>219579966.15999997</v>
      </c>
      <c r="S344" s="236">
        <f>SUM(P344:R344)</f>
        <v>356075620.79999995</v>
      </c>
      <c r="T344" s="236">
        <v>0</v>
      </c>
      <c r="U344" s="148"/>
      <c r="V344" s="490" t="s">
        <v>36</v>
      </c>
      <c r="W344" s="490"/>
      <c r="X344" s="309" t="s">
        <v>34</v>
      </c>
      <c r="Y344" s="309"/>
      <c r="Z344" s="309" t="s">
        <v>32</v>
      </c>
      <c r="AA344" s="309"/>
      <c r="AB344" s="192"/>
      <c r="AC344" s="192"/>
      <c r="AD344" s="192"/>
      <c r="AE344" s="192"/>
      <c r="AF344" s="192"/>
      <c r="AG344" s="192"/>
      <c r="AH344" s="192"/>
      <c r="AI344" s="192"/>
      <c r="AJ344" s="192"/>
      <c r="AK344" s="192"/>
      <c r="AL344" s="192"/>
      <c r="AM344" s="192"/>
      <c r="AN344" s="192"/>
      <c r="AO344" s="192"/>
      <c r="AP344" s="192"/>
      <c r="AQ344" s="192"/>
      <c r="AR344" s="192"/>
      <c r="AS344" s="192"/>
      <c r="AT344" s="192"/>
      <c r="AU344" s="192"/>
      <c r="AV344" s="192"/>
      <c r="AW344" s="192"/>
      <c r="AX344" s="192"/>
      <c r="AY344" s="192"/>
      <c r="AZ344" s="192"/>
      <c r="BA344" s="192"/>
      <c r="BB344" s="192"/>
      <c r="BC344" s="192"/>
      <c r="BD344" s="192"/>
      <c r="BE344" s="192"/>
      <c r="BF344" s="192"/>
      <c r="BG344" s="192"/>
      <c r="BH344" s="192"/>
      <c r="BI344" s="192"/>
      <c r="BJ344" s="192"/>
      <c r="BK344" s="192"/>
      <c r="BL344" s="192"/>
      <c r="BM344" s="192"/>
      <c r="BN344" s="192"/>
      <c r="BO344" s="192"/>
      <c r="BP344" s="192"/>
      <c r="BQ344" s="192"/>
      <c r="BR344" s="192"/>
      <c r="BS344" s="192"/>
      <c r="BT344" s="192"/>
      <c r="BU344" s="192"/>
      <c r="BV344" s="192"/>
      <c r="BW344" s="192"/>
      <c r="BX344" s="192"/>
      <c r="BY344" s="192"/>
      <c r="BZ344" s="192"/>
      <c r="CA344" s="192"/>
      <c r="CB344" s="192"/>
      <c r="CC344" s="192"/>
      <c r="CD344" s="192"/>
      <c r="CE344" s="192"/>
      <c r="CF344" s="192"/>
      <c r="CG344" s="192"/>
      <c r="CH344" s="192"/>
      <c r="CI344" s="192"/>
      <c r="CJ344" s="192"/>
      <c r="CK344" s="192"/>
      <c r="CL344" s="192"/>
      <c r="CM344" s="192"/>
      <c r="CN344" s="192"/>
      <c r="CO344" s="192"/>
      <c r="CP344" s="192"/>
      <c r="CQ344" s="192"/>
      <c r="CR344" s="192"/>
      <c r="CS344" s="192"/>
      <c r="CT344" s="192"/>
      <c r="CU344" s="192"/>
      <c r="CV344" s="192"/>
      <c r="CW344" s="192"/>
      <c r="CX344" s="192"/>
      <c r="CY344" s="192"/>
      <c r="CZ344" s="192"/>
      <c r="DA344" s="192"/>
      <c r="DB344" s="192"/>
      <c r="DC344" s="192"/>
      <c r="DD344" s="192"/>
      <c r="DE344" s="192"/>
      <c r="DF344" s="192"/>
      <c r="DG344" s="192"/>
      <c r="DH344" s="192"/>
      <c r="DI344" s="192"/>
      <c r="DJ344" s="192"/>
      <c r="DK344" s="192"/>
      <c r="DL344" s="192"/>
      <c r="DM344" s="192"/>
      <c r="DN344" s="192"/>
      <c r="DO344" s="192"/>
      <c r="DP344" s="192"/>
      <c r="DQ344" s="192"/>
      <c r="DR344" s="192"/>
      <c r="DS344" s="192"/>
      <c r="DT344" s="192"/>
      <c r="DU344" s="192"/>
      <c r="DV344" s="192"/>
      <c r="DW344" s="192"/>
      <c r="DX344" s="192"/>
      <c r="DY344" s="192"/>
      <c r="DZ344" s="192"/>
      <c r="EA344" s="192"/>
      <c r="EB344" s="192"/>
      <c r="EC344" s="192"/>
      <c r="ED344" s="192"/>
      <c r="EE344" s="192"/>
      <c r="EF344" s="192"/>
      <c r="EG344" s="192"/>
      <c r="EH344" s="192"/>
      <c r="EI344" s="192"/>
      <c r="EJ344" s="192"/>
      <c r="EK344" s="192"/>
      <c r="EL344" s="192"/>
      <c r="EM344" s="192"/>
      <c r="EN344" s="192"/>
      <c r="EO344" s="192"/>
      <c r="EP344" s="192"/>
      <c r="EQ344" s="192"/>
      <c r="ER344" s="192"/>
      <c r="ES344" s="192"/>
      <c r="ET344" s="192"/>
      <c r="EU344" s="192"/>
      <c r="EV344" s="192"/>
      <c r="EW344" s="192"/>
      <c r="EX344" s="192"/>
      <c r="EY344" s="192"/>
      <c r="EZ344" s="192"/>
      <c r="FA344" s="192"/>
      <c r="FB344" s="192"/>
      <c r="FC344" s="192"/>
      <c r="FD344" s="192"/>
      <c r="FE344" s="192"/>
      <c r="FF344" s="192"/>
      <c r="FG344" s="192"/>
      <c r="FH344" s="192"/>
      <c r="FI344" s="192"/>
      <c r="FJ344" s="192"/>
      <c r="FK344" s="192"/>
      <c r="FL344" s="192"/>
      <c r="FM344" s="192"/>
      <c r="FN344" s="192"/>
      <c r="FO344" s="192"/>
      <c r="FP344" s="192"/>
      <c r="FQ344" s="192"/>
      <c r="FR344" s="192"/>
      <c r="FS344" s="192"/>
      <c r="FT344" s="192"/>
      <c r="FU344" s="192"/>
      <c r="FV344" s="192"/>
      <c r="FW344" s="192"/>
      <c r="FX344" s="192"/>
      <c r="FY344" s="192"/>
      <c r="FZ344" s="192"/>
      <c r="GA344" s="192"/>
      <c r="GB344" s="192"/>
      <c r="GC344" s="192"/>
      <c r="GD344" s="192"/>
      <c r="GE344" s="192"/>
      <c r="GF344" s="192"/>
      <c r="GG344" s="192"/>
      <c r="GH344" s="192"/>
      <c r="GI344" s="192"/>
      <c r="GJ344" s="192"/>
      <c r="GK344" s="192"/>
      <c r="GL344" s="192"/>
      <c r="GM344" s="192"/>
      <c r="GN344" s="192"/>
      <c r="GO344" s="192"/>
      <c r="GP344" s="192"/>
      <c r="GQ344" s="192"/>
      <c r="GR344" s="192"/>
      <c r="GS344" s="192"/>
      <c r="GT344" s="192"/>
      <c r="GU344" s="192"/>
      <c r="GV344" s="192"/>
      <c r="GW344" s="192"/>
      <c r="GX344" s="192"/>
      <c r="GY344" s="192"/>
      <c r="GZ344" s="192"/>
      <c r="HA344" s="192"/>
      <c r="HB344" s="192"/>
      <c r="HC344" s="192"/>
      <c r="HD344" s="192"/>
      <c r="HE344" s="192"/>
      <c r="HF344" s="192"/>
      <c r="HG344" s="192"/>
      <c r="HH344" s="192"/>
      <c r="HI344" s="192"/>
      <c r="HJ344" s="192"/>
      <c r="HK344" s="192"/>
      <c r="HL344" s="192"/>
      <c r="HM344" s="192"/>
      <c r="HN344" s="192"/>
      <c r="HO344" s="192"/>
      <c r="HP344" s="192"/>
      <c r="HQ344" s="192"/>
      <c r="HR344" s="192"/>
      <c r="HS344" s="192"/>
      <c r="HT344" s="192"/>
      <c r="HU344" s="192"/>
      <c r="HV344" s="192"/>
      <c r="HW344" s="192"/>
      <c r="HX344" s="192"/>
      <c r="HY344" s="192"/>
      <c r="HZ344" s="192"/>
      <c r="IA344" s="192"/>
      <c r="IB344" s="192"/>
      <c r="IC344" s="192"/>
      <c r="ID344" s="192"/>
      <c r="IE344" s="192"/>
      <c r="IF344" s="192"/>
      <c r="IG344" s="192"/>
      <c r="IH344" s="192"/>
      <c r="II344" s="192"/>
      <c r="IJ344" s="192"/>
      <c r="IK344" s="192"/>
      <c r="IL344" s="192"/>
      <c r="IM344" s="192"/>
      <c r="IN344" s="192"/>
      <c r="IO344" s="192"/>
      <c r="IP344" s="192"/>
      <c r="IQ344" s="192"/>
      <c r="IR344" s="192"/>
      <c r="IS344" s="192"/>
      <c r="IT344" s="192"/>
      <c r="IU344" s="192"/>
      <c r="IV344" s="192"/>
    </row>
  </sheetData>
  <sheetProtection selectLockedCells="1" selectUnlockedCells="1"/>
  <mergeCells count="1083">
    <mergeCell ref="V69:W69"/>
    <mergeCell ref="X69:Y69"/>
    <mergeCell ref="Z69:AA69"/>
    <mergeCell ref="V292:W292"/>
    <mergeCell ref="X292:Y292"/>
    <mergeCell ref="Z292:AA292"/>
    <mergeCell ref="V90:W90"/>
    <mergeCell ref="X90:Y90"/>
    <mergeCell ref="Z90:AA90"/>
    <mergeCell ref="Z150:AA150"/>
    <mergeCell ref="V151:W151"/>
    <mergeCell ref="X151:Y151"/>
    <mergeCell ref="Z151:AA151"/>
    <mergeCell ref="V88:W88"/>
    <mergeCell ref="X88:Y88"/>
    <mergeCell ref="Z88:AA88"/>
    <mergeCell ref="V89:W89"/>
    <mergeCell ref="X89:Y89"/>
    <mergeCell ref="Z89:AA89"/>
    <mergeCell ref="Z139:AA139"/>
    <mergeCell ref="Z344:AA344"/>
    <mergeCell ref="V341:W343"/>
    <mergeCell ref="X341:Y343"/>
    <mergeCell ref="T342:T343"/>
    <mergeCell ref="U342:U343"/>
    <mergeCell ref="V344:W344"/>
    <mergeCell ref="X344:Y344"/>
    <mergeCell ref="O341:O343"/>
    <mergeCell ref="P341:P343"/>
    <mergeCell ref="Q341:Q343"/>
    <mergeCell ref="R341:R343"/>
    <mergeCell ref="S341:S343"/>
    <mergeCell ref="T341:U341"/>
    <mergeCell ref="I341:I342"/>
    <mergeCell ref="J341:J342"/>
    <mergeCell ref="K341:K343"/>
    <mergeCell ref="L341:L343"/>
    <mergeCell ref="M341:M343"/>
    <mergeCell ref="N341:N343"/>
    <mergeCell ref="P339:U340"/>
    <mergeCell ref="V339:Y340"/>
    <mergeCell ref="Z339:AA343"/>
    <mergeCell ref="B341:B343"/>
    <mergeCell ref="C341:C343"/>
    <mergeCell ref="D341:D343"/>
    <mergeCell ref="E341:E343"/>
    <mergeCell ref="F341:F343"/>
    <mergeCell ref="G341:G342"/>
    <mergeCell ref="H341:H342"/>
    <mergeCell ref="V334:W334"/>
    <mergeCell ref="X334:Y334"/>
    <mergeCell ref="Z334:AA334"/>
    <mergeCell ref="V335:W335"/>
    <mergeCell ref="X335:Y335"/>
    <mergeCell ref="Z335:AA335"/>
    <mergeCell ref="V332:W332"/>
    <mergeCell ref="X332:Y332"/>
    <mergeCell ref="Z332:AA332"/>
    <mergeCell ref="V333:W333"/>
    <mergeCell ref="X333:Y333"/>
    <mergeCell ref="Z333:AA333"/>
    <mergeCell ref="V331:W331"/>
    <mergeCell ref="X331:Y331"/>
    <mergeCell ref="Z331:AA331"/>
    <mergeCell ref="V302:W302"/>
    <mergeCell ref="X302:Y302"/>
    <mergeCell ref="Z302:AA302"/>
    <mergeCell ref="V326:W326"/>
    <mergeCell ref="V327:W327"/>
    <mergeCell ref="V328:W328"/>
    <mergeCell ref="V329:W329"/>
    <mergeCell ref="U298:U299"/>
    <mergeCell ref="V300:W300"/>
    <mergeCell ref="X300:Y300"/>
    <mergeCell ref="Z300:AA300"/>
    <mergeCell ref="V301:W301"/>
    <mergeCell ref="X301:Y301"/>
    <mergeCell ref="Z301:AA301"/>
    <mergeCell ref="N297:N299"/>
    <mergeCell ref="O297:O299"/>
    <mergeCell ref="P297:P299"/>
    <mergeCell ref="Q297:Q299"/>
    <mergeCell ref="R297:R299"/>
    <mergeCell ref="S297:S299"/>
    <mergeCell ref="H297:H298"/>
    <mergeCell ref="I297:I298"/>
    <mergeCell ref="J297:J298"/>
    <mergeCell ref="K297:K299"/>
    <mergeCell ref="L297:L299"/>
    <mergeCell ref="M297:M299"/>
    <mergeCell ref="B297:B299"/>
    <mergeCell ref="C297:C299"/>
    <mergeCell ref="D297:D299"/>
    <mergeCell ref="E297:E299"/>
    <mergeCell ref="F297:F299"/>
    <mergeCell ref="G297:G298"/>
    <mergeCell ref="V29:W29"/>
    <mergeCell ref="X29:Y29"/>
    <mergeCell ref="Z29:AA29"/>
    <mergeCell ref="P295:U296"/>
    <mergeCell ref="V295:Y296"/>
    <mergeCell ref="Z295:AA299"/>
    <mergeCell ref="T297:U297"/>
    <mergeCell ref="V297:W299"/>
    <mergeCell ref="X297:Y299"/>
    <mergeCell ref="T298:T299"/>
    <mergeCell ref="H148:H149"/>
    <mergeCell ref="I148:I149"/>
    <mergeCell ref="J148:J149"/>
    <mergeCell ref="S148:S150"/>
    <mergeCell ref="T148:U148"/>
    <mergeCell ref="V148:W150"/>
    <mergeCell ref="T149:T150"/>
    <mergeCell ref="U149:U150"/>
    <mergeCell ref="O148:O150"/>
    <mergeCell ref="R148:R150"/>
    <mergeCell ref="B148:B150"/>
    <mergeCell ref="C148:C150"/>
    <mergeCell ref="D148:D150"/>
    <mergeCell ref="E148:E150"/>
    <mergeCell ref="F148:F150"/>
    <mergeCell ref="G148:G149"/>
    <mergeCell ref="P146:U147"/>
    <mergeCell ref="V146:Y147"/>
    <mergeCell ref="Z146:AA149"/>
    <mergeCell ref="X148:Y150"/>
    <mergeCell ref="P148:P150"/>
    <mergeCell ref="Q148:Q150"/>
    <mergeCell ref="K148:K150"/>
    <mergeCell ref="L148:L149"/>
    <mergeCell ref="M148:M150"/>
    <mergeCell ref="N148:N150"/>
    <mergeCell ref="V28:W28"/>
    <mergeCell ref="X28:Y28"/>
    <mergeCell ref="X86:Y86"/>
    <mergeCell ref="X87:Y87"/>
    <mergeCell ref="V84:W84"/>
    <mergeCell ref="T81:T82"/>
    <mergeCell ref="Z28:AA28"/>
    <mergeCell ref="V291:W291"/>
    <mergeCell ref="Z291:AA291"/>
    <mergeCell ref="X291:Y291"/>
    <mergeCell ref="V288:W290"/>
    <mergeCell ref="X288:Y290"/>
    <mergeCell ref="V87:W87"/>
    <mergeCell ref="Z87:AA87"/>
    <mergeCell ref="X84:Y84"/>
    <mergeCell ref="X85:Y85"/>
    <mergeCell ref="T289:T290"/>
    <mergeCell ref="U289:U290"/>
    <mergeCell ref="O288:O290"/>
    <mergeCell ref="P288:P290"/>
    <mergeCell ref="Q288:Q290"/>
    <mergeCell ref="R288:R290"/>
    <mergeCell ref="S288:S290"/>
    <mergeCell ref="T288:U288"/>
    <mergeCell ref="I288:I289"/>
    <mergeCell ref="J288:J289"/>
    <mergeCell ref="K288:K290"/>
    <mergeCell ref="L288:L290"/>
    <mergeCell ref="M288:M290"/>
    <mergeCell ref="N288:N290"/>
    <mergeCell ref="P286:U287"/>
    <mergeCell ref="V286:Y287"/>
    <mergeCell ref="Z286:AA290"/>
    <mergeCell ref="B288:B290"/>
    <mergeCell ref="C288:C290"/>
    <mergeCell ref="D288:D290"/>
    <mergeCell ref="E288:E290"/>
    <mergeCell ref="F288:F290"/>
    <mergeCell ref="G288:G289"/>
    <mergeCell ref="H288:H289"/>
    <mergeCell ref="V330:W330"/>
    <mergeCell ref="X329:Y329"/>
    <mergeCell ref="Z329:AA329"/>
    <mergeCell ref="X330:Y330"/>
    <mergeCell ref="Z330:AA330"/>
    <mergeCell ref="V311:W311"/>
    <mergeCell ref="V312:W312"/>
    <mergeCell ref="V321:W321"/>
    <mergeCell ref="V323:W323"/>
    <mergeCell ref="V324:W324"/>
    <mergeCell ref="V325:W325"/>
    <mergeCell ref="X326:Y326"/>
    <mergeCell ref="Z326:AA326"/>
    <mergeCell ref="X327:Y327"/>
    <mergeCell ref="Z327:AA327"/>
    <mergeCell ref="X328:Y328"/>
    <mergeCell ref="Z328:AA328"/>
    <mergeCell ref="X323:Y323"/>
    <mergeCell ref="Z323:AA323"/>
    <mergeCell ref="X324:Y324"/>
    <mergeCell ref="Z324:AA324"/>
    <mergeCell ref="X325:Y325"/>
    <mergeCell ref="Z325:AA325"/>
    <mergeCell ref="X320:Y320"/>
    <mergeCell ref="Z320:AA320"/>
    <mergeCell ref="X321:Y321"/>
    <mergeCell ref="Z321:AA321"/>
    <mergeCell ref="X322:Y322"/>
    <mergeCell ref="Z322:AA322"/>
    <mergeCell ref="X317:Y317"/>
    <mergeCell ref="Z317:AA317"/>
    <mergeCell ref="X318:Y318"/>
    <mergeCell ref="Z318:AA318"/>
    <mergeCell ref="X319:Y319"/>
    <mergeCell ref="Z319:AA319"/>
    <mergeCell ref="V314:W314"/>
    <mergeCell ref="X314:Y314"/>
    <mergeCell ref="Z314:AA314"/>
    <mergeCell ref="X315:Y315"/>
    <mergeCell ref="Z315:AA315"/>
    <mergeCell ref="X316:Y316"/>
    <mergeCell ref="Z316:AA316"/>
    <mergeCell ref="X311:Y311"/>
    <mergeCell ref="Z311:AA311"/>
    <mergeCell ref="X312:Y312"/>
    <mergeCell ref="Z312:AA312"/>
    <mergeCell ref="V313:W313"/>
    <mergeCell ref="X313:Y313"/>
    <mergeCell ref="Z313:AA313"/>
    <mergeCell ref="Z86:AA86"/>
    <mergeCell ref="V80:W82"/>
    <mergeCell ref="X80:Y82"/>
    <mergeCell ref="Z82:AA82"/>
    <mergeCell ref="V83:W83"/>
    <mergeCell ref="X83:Y83"/>
    <mergeCell ref="N80:N82"/>
    <mergeCell ref="Z83:AA83"/>
    <mergeCell ref="O80:O82"/>
    <mergeCell ref="P80:P82"/>
    <mergeCell ref="Q80:Q82"/>
    <mergeCell ref="R80:R82"/>
    <mergeCell ref="S80:S82"/>
    <mergeCell ref="T80:U80"/>
    <mergeCell ref="U81:U82"/>
    <mergeCell ref="H80:H81"/>
    <mergeCell ref="I80:I81"/>
    <mergeCell ref="J80:J81"/>
    <mergeCell ref="K80:K82"/>
    <mergeCell ref="L80:L82"/>
    <mergeCell ref="M80:M82"/>
    <mergeCell ref="B80:B82"/>
    <mergeCell ref="C80:C82"/>
    <mergeCell ref="D80:D82"/>
    <mergeCell ref="E80:E82"/>
    <mergeCell ref="F80:F82"/>
    <mergeCell ref="G80:G81"/>
    <mergeCell ref="V268:W268"/>
    <mergeCell ref="X268:Y268"/>
    <mergeCell ref="Z268:AA268"/>
    <mergeCell ref="P78:U79"/>
    <mergeCell ref="V78:Y79"/>
    <mergeCell ref="Z78:AA81"/>
    <mergeCell ref="Z84:AA84"/>
    <mergeCell ref="V85:W85"/>
    <mergeCell ref="Z85:AA85"/>
    <mergeCell ref="V86:W86"/>
    <mergeCell ref="V266:W266"/>
    <mergeCell ref="X266:Y266"/>
    <mergeCell ref="Z266:AA266"/>
    <mergeCell ref="V267:W267"/>
    <mergeCell ref="X267:Y267"/>
    <mergeCell ref="Z267:AA267"/>
    <mergeCell ref="X263:Y263"/>
    <mergeCell ref="Z263:AA263"/>
    <mergeCell ref="V264:W264"/>
    <mergeCell ref="X264:Y264"/>
    <mergeCell ref="Z264:AA264"/>
    <mergeCell ref="V265:W265"/>
    <mergeCell ref="X265:Y265"/>
    <mergeCell ref="Z265:AA265"/>
    <mergeCell ref="Z262:AA262"/>
    <mergeCell ref="V322:W322"/>
    <mergeCell ref="V319:W319"/>
    <mergeCell ref="V320:W320"/>
    <mergeCell ref="V317:W317"/>
    <mergeCell ref="V318:W318"/>
    <mergeCell ref="V315:W315"/>
    <mergeCell ref="V316:W316"/>
    <mergeCell ref="X262:Y262"/>
    <mergeCell ref="V263:W263"/>
    <mergeCell ref="Z219:AA219"/>
    <mergeCell ref="V232:W232"/>
    <mergeCell ref="V233:W233"/>
    <mergeCell ref="Z230:AA230"/>
    <mergeCell ref="V217:W217"/>
    <mergeCell ref="Z171:AA171"/>
    <mergeCell ref="X213:Y213"/>
    <mergeCell ref="Z213:AA213"/>
    <mergeCell ref="X215:Y215"/>
    <mergeCell ref="X216:Y216"/>
    <mergeCell ref="X235:Y235"/>
    <mergeCell ref="Z235:AA235"/>
    <mergeCell ref="V236:W236"/>
    <mergeCell ref="X236:Y236"/>
    <mergeCell ref="Z236:AA236"/>
    <mergeCell ref="V171:W171"/>
    <mergeCell ref="X171:Y171"/>
    <mergeCell ref="X219:Y219"/>
    <mergeCell ref="Z215:AA215"/>
    <mergeCell ref="V213:W213"/>
    <mergeCell ref="X217:Y217"/>
    <mergeCell ref="X218:Y218"/>
    <mergeCell ref="V220:W220"/>
    <mergeCell ref="X220:Y220"/>
    <mergeCell ref="Z220:AA220"/>
    <mergeCell ref="V214:W214"/>
    <mergeCell ref="X214:Y214"/>
    <mergeCell ref="Z214:AA214"/>
    <mergeCell ref="V219:W219"/>
    <mergeCell ref="Z216:AA216"/>
    <mergeCell ref="Z217:AA217"/>
    <mergeCell ref="Z218:AA218"/>
    <mergeCell ref="V211:W211"/>
    <mergeCell ref="X211:Y211"/>
    <mergeCell ref="Z211:AA211"/>
    <mergeCell ref="V212:W212"/>
    <mergeCell ref="X212:Y212"/>
    <mergeCell ref="Z212:AA212"/>
    <mergeCell ref="V215:W215"/>
    <mergeCell ref="V216:W216"/>
    <mergeCell ref="V209:W209"/>
    <mergeCell ref="X209:Y209"/>
    <mergeCell ref="Z209:AA209"/>
    <mergeCell ref="V210:W210"/>
    <mergeCell ref="X210:Y210"/>
    <mergeCell ref="Z210:AA210"/>
    <mergeCell ref="V207:W207"/>
    <mergeCell ref="X207:Y207"/>
    <mergeCell ref="Z207:AA207"/>
    <mergeCell ref="V208:W208"/>
    <mergeCell ref="X208:Y208"/>
    <mergeCell ref="Z208:AA208"/>
    <mergeCell ref="V205:W205"/>
    <mergeCell ref="X205:Y205"/>
    <mergeCell ref="Z205:AA205"/>
    <mergeCell ref="V206:W206"/>
    <mergeCell ref="X206:Y206"/>
    <mergeCell ref="Z206:AA206"/>
    <mergeCell ref="V203:W203"/>
    <mergeCell ref="X203:Y203"/>
    <mergeCell ref="Z203:AA203"/>
    <mergeCell ref="V204:W204"/>
    <mergeCell ref="X204:Y204"/>
    <mergeCell ref="Z204:AA204"/>
    <mergeCell ref="V201:W201"/>
    <mergeCell ref="X201:Y201"/>
    <mergeCell ref="Z201:AA201"/>
    <mergeCell ref="Z200:AA200"/>
    <mergeCell ref="X200:Y200"/>
    <mergeCell ref="X202:Y202"/>
    <mergeCell ref="Z202:AA202"/>
    <mergeCell ref="V202:W202"/>
    <mergeCell ref="X197:Y197"/>
    <mergeCell ref="Z197:AA197"/>
    <mergeCell ref="V198:W198"/>
    <mergeCell ref="X198:Y198"/>
    <mergeCell ref="Z198:AA198"/>
    <mergeCell ref="X199:Y199"/>
    <mergeCell ref="Z199:AA199"/>
    <mergeCell ref="X195:Y195"/>
    <mergeCell ref="Z195:AA195"/>
    <mergeCell ref="X191:Y191"/>
    <mergeCell ref="X192:Y192"/>
    <mergeCell ref="X193:Y193"/>
    <mergeCell ref="X196:Y196"/>
    <mergeCell ref="Z196:AA196"/>
    <mergeCell ref="V188:W188"/>
    <mergeCell ref="X188:Y188"/>
    <mergeCell ref="Z188:AA188"/>
    <mergeCell ref="Z190:AA190"/>
    <mergeCell ref="V194:W194"/>
    <mergeCell ref="X194:Y194"/>
    <mergeCell ref="Z194:AA194"/>
    <mergeCell ref="Z192:AA192"/>
    <mergeCell ref="Z193:AA193"/>
    <mergeCell ref="V190:W190"/>
    <mergeCell ref="Z231:AA231"/>
    <mergeCell ref="Z232:AA232"/>
    <mergeCell ref="Z233:AA233"/>
    <mergeCell ref="V258:W260"/>
    <mergeCell ref="X258:Y260"/>
    <mergeCell ref="T259:T260"/>
    <mergeCell ref="U259:U260"/>
    <mergeCell ref="P256:U257"/>
    <mergeCell ref="V256:Y257"/>
    <mergeCell ref="Z256:AA260"/>
    <mergeCell ref="X230:Y230"/>
    <mergeCell ref="X231:Y231"/>
    <mergeCell ref="X232:Y232"/>
    <mergeCell ref="X233:Y233"/>
    <mergeCell ref="V230:W230"/>
    <mergeCell ref="V231:W231"/>
    <mergeCell ref="O258:O260"/>
    <mergeCell ref="P258:P260"/>
    <mergeCell ref="Q258:Q260"/>
    <mergeCell ref="R258:R260"/>
    <mergeCell ref="S258:S260"/>
    <mergeCell ref="T258:U258"/>
    <mergeCell ref="I258:I259"/>
    <mergeCell ref="J258:J259"/>
    <mergeCell ref="K258:K260"/>
    <mergeCell ref="L258:L260"/>
    <mergeCell ref="M258:M260"/>
    <mergeCell ref="N258:N260"/>
    <mergeCell ref="B258:B260"/>
    <mergeCell ref="C258:C260"/>
    <mergeCell ref="D258:D260"/>
    <mergeCell ref="E258:E260"/>
    <mergeCell ref="F258:F260"/>
    <mergeCell ref="G258:G259"/>
    <mergeCell ref="H258:H259"/>
    <mergeCell ref="V40:W40"/>
    <mergeCell ref="X40:Y40"/>
    <mergeCell ref="Z40:AA40"/>
    <mergeCell ref="V38:W38"/>
    <mergeCell ref="X38:Y38"/>
    <mergeCell ref="Z38:AA38"/>
    <mergeCell ref="V39:W39"/>
    <mergeCell ref="X39:Y39"/>
    <mergeCell ref="Z39:AA39"/>
    <mergeCell ref="Z74:AA74"/>
    <mergeCell ref="V73:W73"/>
    <mergeCell ref="V67:W67"/>
    <mergeCell ref="X67:Y67"/>
    <mergeCell ref="Z67:AA67"/>
    <mergeCell ref="V68:W68"/>
    <mergeCell ref="X68:Y68"/>
    <mergeCell ref="Z72:AA72"/>
    <mergeCell ref="Z68:AA68"/>
    <mergeCell ref="X73:Y73"/>
    <mergeCell ref="X65:Y65"/>
    <mergeCell ref="Z65:AA65"/>
    <mergeCell ref="V66:W66"/>
    <mergeCell ref="X66:Y66"/>
    <mergeCell ref="Z66:AA66"/>
    <mergeCell ref="V64:W64"/>
    <mergeCell ref="X64:Y64"/>
    <mergeCell ref="Z64:AA64"/>
    <mergeCell ref="V65:W65"/>
    <mergeCell ref="V75:W75"/>
    <mergeCell ref="X75:Y75"/>
    <mergeCell ref="Z75:AA75"/>
    <mergeCell ref="V74:W74"/>
    <mergeCell ref="X74:Y74"/>
    <mergeCell ref="V63:W63"/>
    <mergeCell ref="X63:Y63"/>
    <mergeCell ref="Z63:AA63"/>
    <mergeCell ref="V72:W72"/>
    <mergeCell ref="X72:Y72"/>
    <mergeCell ref="Z73:AA73"/>
    <mergeCell ref="V70:W70"/>
    <mergeCell ref="X70:Y70"/>
    <mergeCell ref="Z70:AA70"/>
    <mergeCell ref="V71:W71"/>
    <mergeCell ref="X71:Y71"/>
    <mergeCell ref="Z71:AA71"/>
    <mergeCell ref="Z60:AA60"/>
    <mergeCell ref="V62:W62"/>
    <mergeCell ref="X62:Y62"/>
    <mergeCell ref="Z62:AA62"/>
    <mergeCell ref="V61:W61"/>
    <mergeCell ref="X61:Y61"/>
    <mergeCell ref="Z61:AA61"/>
    <mergeCell ref="K136:K138"/>
    <mergeCell ref="L136:L137"/>
    <mergeCell ref="V58:W58"/>
    <mergeCell ref="X58:Y58"/>
    <mergeCell ref="Z58:AA58"/>
    <mergeCell ref="V59:W59"/>
    <mergeCell ref="X59:Y59"/>
    <mergeCell ref="Z59:AA59"/>
    <mergeCell ref="V60:W60"/>
    <mergeCell ref="X60:Y60"/>
    <mergeCell ref="O136:O138"/>
    <mergeCell ref="P136:P138"/>
    <mergeCell ref="Q136:Q138"/>
    <mergeCell ref="R136:R138"/>
    <mergeCell ref="B136:B138"/>
    <mergeCell ref="C136:C138"/>
    <mergeCell ref="D136:D138"/>
    <mergeCell ref="E136:E138"/>
    <mergeCell ref="F136:F138"/>
    <mergeCell ref="G136:G137"/>
    <mergeCell ref="T136:U136"/>
    <mergeCell ref="T137:T138"/>
    <mergeCell ref="U137:U138"/>
    <mergeCell ref="X140:Y140"/>
    <mergeCell ref="Z140:AA140"/>
    <mergeCell ref="V139:W139"/>
    <mergeCell ref="Z134:AA137"/>
    <mergeCell ref="P134:U135"/>
    <mergeCell ref="V134:Y135"/>
    <mergeCell ref="X139:Y139"/>
    <mergeCell ref="Z48:AA48"/>
    <mergeCell ref="V53:Y54"/>
    <mergeCell ref="X49:Y49"/>
    <mergeCell ref="V46:W48"/>
    <mergeCell ref="V136:W138"/>
    <mergeCell ref="X136:Y138"/>
    <mergeCell ref="Z138:AA138"/>
    <mergeCell ref="Z129:AA129"/>
    <mergeCell ref="Z110:AA110"/>
    <mergeCell ref="V101:W101"/>
    <mergeCell ref="X246:Y246"/>
    <mergeCell ref="Z246:AA246"/>
    <mergeCell ref="V250:W250"/>
    <mergeCell ref="X250:Y250"/>
    <mergeCell ref="Z250:AA250"/>
    <mergeCell ref="V248:W248"/>
    <mergeCell ref="X248:Y248"/>
    <mergeCell ref="V246:W246"/>
    <mergeCell ref="V234:W234"/>
    <mergeCell ref="Z248:AA248"/>
    <mergeCell ref="V249:W249"/>
    <mergeCell ref="X249:Y249"/>
    <mergeCell ref="Z249:AA249"/>
    <mergeCell ref="V247:W247"/>
    <mergeCell ref="X247:Y247"/>
    <mergeCell ref="Z247:AA247"/>
    <mergeCell ref="V241:Y242"/>
    <mergeCell ref="Z241:AA245"/>
    <mergeCell ref="V243:W245"/>
    <mergeCell ref="V237:W237"/>
    <mergeCell ref="X237:Y237"/>
    <mergeCell ref="Z237:AA237"/>
    <mergeCell ref="Z167:AA167"/>
    <mergeCell ref="V170:W170"/>
    <mergeCell ref="X170:Y170"/>
    <mergeCell ref="Z170:AA170"/>
    <mergeCell ref="V229:W229"/>
    <mergeCell ref="X229:Y229"/>
    <mergeCell ref="Z229:AA229"/>
    <mergeCell ref="V187:W187"/>
    <mergeCell ref="X187:Y187"/>
    <mergeCell ref="Z187:AA187"/>
    <mergeCell ref="X166:Y166"/>
    <mergeCell ref="V168:W168"/>
    <mergeCell ref="Z166:AA166"/>
    <mergeCell ref="V167:W167"/>
    <mergeCell ref="Z186:AA186"/>
    <mergeCell ref="X186:Y186"/>
    <mergeCell ref="X168:Y168"/>
    <mergeCell ref="Z168:AA168"/>
    <mergeCell ref="X169:Y169"/>
    <mergeCell ref="Z169:AA169"/>
    <mergeCell ref="X167:Y167"/>
    <mergeCell ref="Z191:AA191"/>
    <mergeCell ref="Z185:AA185"/>
    <mergeCell ref="Z181:AA181"/>
    <mergeCell ref="Z182:AA182"/>
    <mergeCell ref="Z184:AA184"/>
    <mergeCell ref="Z163:AA163"/>
    <mergeCell ref="V164:W164"/>
    <mergeCell ref="X164:Y164"/>
    <mergeCell ref="Z164:AA164"/>
    <mergeCell ref="V165:W165"/>
    <mergeCell ref="X165:Y165"/>
    <mergeCell ref="Z165:AA165"/>
    <mergeCell ref="V162:W162"/>
    <mergeCell ref="X162:Y162"/>
    <mergeCell ref="Z162:AA162"/>
    <mergeCell ref="V130:W130"/>
    <mergeCell ref="X130:Y130"/>
    <mergeCell ref="Z130:AA130"/>
    <mergeCell ref="V141:W141"/>
    <mergeCell ref="X141:Y141"/>
    <mergeCell ref="V140:W140"/>
    <mergeCell ref="Z141:AA141"/>
    <mergeCell ref="Z101:AA101"/>
    <mergeCell ref="Z109:AA109"/>
    <mergeCell ref="V105:Y106"/>
    <mergeCell ref="Z128:AA128"/>
    <mergeCell ref="V129:W129"/>
    <mergeCell ref="X129:Y129"/>
    <mergeCell ref="Z124:AA127"/>
    <mergeCell ref="X120:Y120"/>
    <mergeCell ref="Z120:AA120"/>
    <mergeCell ref="V120:W120"/>
    <mergeCell ref="X99:Y99"/>
    <mergeCell ref="X100:Y100"/>
    <mergeCell ref="Z100:AA100"/>
    <mergeCell ref="Z99:AA99"/>
    <mergeCell ref="Z111:AA111"/>
    <mergeCell ref="V111:W111"/>
    <mergeCell ref="V107:W109"/>
    <mergeCell ref="V110:W110"/>
    <mergeCell ref="X110:Y110"/>
    <mergeCell ref="X101:Y101"/>
    <mergeCell ref="B2:I2"/>
    <mergeCell ref="V35:W37"/>
    <mergeCell ref="X35:Y37"/>
    <mergeCell ref="T36:T37"/>
    <mergeCell ref="U36:U37"/>
    <mergeCell ref="Z21:AA21"/>
    <mergeCell ref="V22:W22"/>
    <mergeCell ref="L35:L37"/>
    <mergeCell ref="O35:O37"/>
    <mergeCell ref="P35:P37"/>
    <mergeCell ref="Q35:Q37"/>
    <mergeCell ref="R35:R37"/>
    <mergeCell ref="S35:S37"/>
    <mergeCell ref="V21:W21"/>
    <mergeCell ref="V34:Y34"/>
    <mergeCell ref="Z34:AA36"/>
    <mergeCell ref="X21:Y21"/>
    <mergeCell ref="X22:Y22"/>
    <mergeCell ref="Z22:AA22"/>
    <mergeCell ref="V23:W23"/>
    <mergeCell ref="B35:B37"/>
    <mergeCell ref="C35:C37"/>
    <mergeCell ref="D35:D37"/>
    <mergeCell ref="E35:E37"/>
    <mergeCell ref="F35:F37"/>
    <mergeCell ref="G35:G36"/>
    <mergeCell ref="H35:H36"/>
    <mergeCell ref="Z37:AA37"/>
    <mergeCell ref="X177:Y179"/>
    <mergeCell ref="Z105:AA108"/>
    <mergeCell ref="X107:Y109"/>
    <mergeCell ref="V177:W179"/>
    <mergeCell ref="M35:M37"/>
    <mergeCell ref="N35:N37"/>
    <mergeCell ref="T35:U35"/>
    <mergeCell ref="X111:Y111"/>
    <mergeCell ref="I35:I36"/>
    <mergeCell ref="K46:K48"/>
    <mergeCell ref="J35:J36"/>
    <mergeCell ref="K35:K37"/>
    <mergeCell ref="K7:K9"/>
    <mergeCell ref="M7:M9"/>
    <mergeCell ref="J18:J19"/>
    <mergeCell ref="K18:K20"/>
    <mergeCell ref="B7:B9"/>
    <mergeCell ref="C7:C9"/>
    <mergeCell ref="D7:D9"/>
    <mergeCell ref="E7:E9"/>
    <mergeCell ref="F7:F9"/>
    <mergeCell ref="G7:G8"/>
    <mergeCell ref="O7:O9"/>
    <mergeCell ref="C1:I1"/>
    <mergeCell ref="N7:N9"/>
    <mergeCell ref="P5:U6"/>
    <mergeCell ref="V5:Y6"/>
    <mergeCell ref="Z5:AA8"/>
    <mergeCell ref="H7:H8"/>
    <mergeCell ref="Z9:AA9"/>
    <mergeCell ref="I7:I8"/>
    <mergeCell ref="J7:J8"/>
    <mergeCell ref="P7:P9"/>
    <mergeCell ref="U19:U20"/>
    <mergeCell ref="T18:U18"/>
    <mergeCell ref="T19:T20"/>
    <mergeCell ref="T7:U7"/>
    <mergeCell ref="V7:W9"/>
    <mergeCell ref="Q7:Q9"/>
    <mergeCell ref="R7:R9"/>
    <mergeCell ref="S7:S9"/>
    <mergeCell ref="P17:U17"/>
    <mergeCell ref="X7:Y9"/>
    <mergeCell ref="T8:T9"/>
    <mergeCell ref="U8:U9"/>
    <mergeCell ref="V17:Y17"/>
    <mergeCell ref="H18:H19"/>
    <mergeCell ref="B18:B20"/>
    <mergeCell ref="C18:C20"/>
    <mergeCell ref="D18:D20"/>
    <mergeCell ref="E18:E20"/>
    <mergeCell ref="F18:F20"/>
    <mergeCell ref="G18:G19"/>
    <mergeCell ref="P34:U34"/>
    <mergeCell ref="O18:O20"/>
    <mergeCell ref="P18:P20"/>
    <mergeCell ref="H46:H47"/>
    <mergeCell ref="I46:I47"/>
    <mergeCell ref="J46:J47"/>
    <mergeCell ref="P45:U45"/>
    <mergeCell ref="L18:L20"/>
    <mergeCell ref="I18:I19"/>
    <mergeCell ref="R18:R20"/>
    <mergeCell ref="S18:S20"/>
    <mergeCell ref="Q18:Q20"/>
    <mergeCell ref="M18:M20"/>
    <mergeCell ref="N18:N20"/>
    <mergeCell ref="B46:B48"/>
    <mergeCell ref="C46:C48"/>
    <mergeCell ref="D46:D48"/>
    <mergeCell ref="E46:E48"/>
    <mergeCell ref="F46:F48"/>
    <mergeCell ref="R46:R48"/>
    <mergeCell ref="T47:T48"/>
    <mergeCell ref="P46:P48"/>
    <mergeCell ref="T46:U46"/>
    <mergeCell ref="G46:G47"/>
    <mergeCell ref="L46:L48"/>
    <mergeCell ref="M46:M48"/>
    <mergeCell ref="N46:N48"/>
    <mergeCell ref="O46:O48"/>
    <mergeCell ref="S46:S48"/>
    <mergeCell ref="V45:Y45"/>
    <mergeCell ref="Q55:Q57"/>
    <mergeCell ref="S55:S57"/>
    <mergeCell ref="U56:U57"/>
    <mergeCell ref="Z53:AA56"/>
    <mergeCell ref="T55:U55"/>
    <mergeCell ref="P53:U54"/>
    <mergeCell ref="T56:T57"/>
    <mergeCell ref="U47:U48"/>
    <mergeCell ref="Q46:Q48"/>
    <mergeCell ref="I55:I56"/>
    <mergeCell ref="J55:J56"/>
    <mergeCell ref="R55:R57"/>
    <mergeCell ref="M55:M57"/>
    <mergeCell ref="N55:N57"/>
    <mergeCell ref="O55:O57"/>
    <mergeCell ref="P55:P57"/>
    <mergeCell ref="K55:K57"/>
    <mergeCell ref="L55:L57"/>
    <mergeCell ref="B55:B57"/>
    <mergeCell ref="C55:C57"/>
    <mergeCell ref="D55:D57"/>
    <mergeCell ref="E55:E57"/>
    <mergeCell ref="F55:F57"/>
    <mergeCell ref="G55:G56"/>
    <mergeCell ref="H55:H56"/>
    <mergeCell ref="P94:U95"/>
    <mergeCell ref="V94:Y95"/>
    <mergeCell ref="O96:O98"/>
    <mergeCell ref="K96:K98"/>
    <mergeCell ref="U97:U98"/>
    <mergeCell ref="J96:J97"/>
    <mergeCell ref="V96:W98"/>
    <mergeCell ref="T97:T98"/>
    <mergeCell ref="N96:N98"/>
    <mergeCell ref="B96:B98"/>
    <mergeCell ref="C96:C98"/>
    <mergeCell ref="D96:D98"/>
    <mergeCell ref="E96:E98"/>
    <mergeCell ref="F96:F98"/>
    <mergeCell ref="Q96:Q98"/>
    <mergeCell ref="H96:H97"/>
    <mergeCell ref="I96:I97"/>
    <mergeCell ref="G96:G97"/>
    <mergeCell ref="M96:M98"/>
    <mergeCell ref="G107:G108"/>
    <mergeCell ref="H107:H108"/>
    <mergeCell ref="I107:I108"/>
    <mergeCell ref="J107:J108"/>
    <mergeCell ref="T107:U107"/>
    <mergeCell ref="T96:U96"/>
    <mergeCell ref="P96:P98"/>
    <mergeCell ref="L96:L98"/>
    <mergeCell ref="T108:T109"/>
    <mergeCell ref="B107:B109"/>
    <mergeCell ref="C107:C109"/>
    <mergeCell ref="D107:D109"/>
    <mergeCell ref="E107:E109"/>
    <mergeCell ref="F107:F109"/>
    <mergeCell ref="Q107:Q109"/>
    <mergeCell ref="K107:K109"/>
    <mergeCell ref="M107:M109"/>
    <mergeCell ref="O107:O109"/>
    <mergeCell ref="L107:L108"/>
    <mergeCell ref="H226:H227"/>
    <mergeCell ref="P224:U225"/>
    <mergeCell ref="V224:Y225"/>
    <mergeCell ref="I226:I227"/>
    <mergeCell ref="J226:J227"/>
    <mergeCell ref="K226:K228"/>
    <mergeCell ref="L226:L227"/>
    <mergeCell ref="T226:U226"/>
    <mergeCell ref="V226:W228"/>
    <mergeCell ref="X226:Y228"/>
    <mergeCell ref="T227:T228"/>
    <mergeCell ref="U227:U228"/>
    <mergeCell ref="N107:N109"/>
    <mergeCell ref="V163:W163"/>
    <mergeCell ref="X163:Y163"/>
    <mergeCell ref="V169:W169"/>
    <mergeCell ref="V166:W166"/>
    <mergeCell ref="R226:R228"/>
    <mergeCell ref="S226:S228"/>
    <mergeCell ref="P177:P179"/>
    <mergeCell ref="B226:B228"/>
    <mergeCell ref="C226:C228"/>
    <mergeCell ref="D226:D228"/>
    <mergeCell ref="E226:E228"/>
    <mergeCell ref="F226:F228"/>
    <mergeCell ref="G226:G227"/>
    <mergeCell ref="M226:M228"/>
    <mergeCell ref="Q243:Q245"/>
    <mergeCell ref="O243:O245"/>
    <mergeCell ref="P243:P245"/>
    <mergeCell ref="R243:R245"/>
    <mergeCell ref="S243:S245"/>
    <mergeCell ref="N226:N228"/>
    <mergeCell ref="O226:O228"/>
    <mergeCell ref="P226:P228"/>
    <mergeCell ref="Q226:Q228"/>
    <mergeCell ref="P241:U242"/>
    <mergeCell ref="N243:N245"/>
    <mergeCell ref="B243:B245"/>
    <mergeCell ref="C243:C245"/>
    <mergeCell ref="D243:D245"/>
    <mergeCell ref="E243:E245"/>
    <mergeCell ref="F243:F245"/>
    <mergeCell ref="G243:G244"/>
    <mergeCell ref="H243:H244"/>
    <mergeCell ref="I243:I244"/>
    <mergeCell ref="J243:J244"/>
    <mergeCell ref="K243:K245"/>
    <mergeCell ref="L243:L244"/>
    <mergeCell ref="M243:M245"/>
    <mergeCell ref="B308:B310"/>
    <mergeCell ref="C308:C310"/>
    <mergeCell ref="D308:D310"/>
    <mergeCell ref="E308:E310"/>
    <mergeCell ref="F308:F310"/>
    <mergeCell ref="G308:G309"/>
    <mergeCell ref="H308:H309"/>
    <mergeCell ref="I308:I309"/>
    <mergeCell ref="J308:J309"/>
    <mergeCell ref="K308:K310"/>
    <mergeCell ref="L308:L310"/>
    <mergeCell ref="M308:M310"/>
    <mergeCell ref="U309:U310"/>
    <mergeCell ref="N308:N310"/>
    <mergeCell ref="O308:O310"/>
    <mergeCell ref="P308:P310"/>
    <mergeCell ref="Q308:Q310"/>
    <mergeCell ref="R308:R310"/>
    <mergeCell ref="S308:S310"/>
    <mergeCell ref="T243:U243"/>
    <mergeCell ref="Z306:AA310"/>
    <mergeCell ref="T308:U308"/>
    <mergeCell ref="V308:W310"/>
    <mergeCell ref="X308:Y310"/>
    <mergeCell ref="X243:Y245"/>
    <mergeCell ref="T244:T245"/>
    <mergeCell ref="U244:U245"/>
    <mergeCell ref="T309:T310"/>
    <mergeCell ref="P306:U307"/>
    <mergeCell ref="V306:Y307"/>
    <mergeCell ref="X96:Y98"/>
    <mergeCell ref="V18:W20"/>
    <mergeCell ref="X18:Y20"/>
    <mergeCell ref="Z17:AA19"/>
    <mergeCell ref="Z20:AA20"/>
    <mergeCell ref="Z57:AA57"/>
    <mergeCell ref="V175:Y176"/>
    <mergeCell ref="Z175:AA178"/>
    <mergeCell ref="Z25:AA25"/>
    <mergeCell ref="B177:B179"/>
    <mergeCell ref="C177:C179"/>
    <mergeCell ref="D177:D179"/>
    <mergeCell ref="E177:E179"/>
    <mergeCell ref="F177:F179"/>
    <mergeCell ref="G177:G178"/>
    <mergeCell ref="R177:R179"/>
    <mergeCell ref="H177:H178"/>
    <mergeCell ref="I177:I178"/>
    <mergeCell ref="J177:J178"/>
    <mergeCell ref="K177:K179"/>
    <mergeCell ref="L177:L178"/>
    <mergeCell ref="M177:M179"/>
    <mergeCell ref="T178:T179"/>
    <mergeCell ref="U178:U179"/>
    <mergeCell ref="Z179:AA179"/>
    <mergeCell ref="L7:L8"/>
    <mergeCell ref="S177:S179"/>
    <mergeCell ref="P175:U176"/>
    <mergeCell ref="V49:W49"/>
    <mergeCell ref="N177:N179"/>
    <mergeCell ref="O177:O179"/>
    <mergeCell ref="Q177:Q179"/>
    <mergeCell ref="X10:Y10"/>
    <mergeCell ref="X11:Y11"/>
    <mergeCell ref="X12:Y12"/>
    <mergeCell ref="N126:N128"/>
    <mergeCell ref="P124:U125"/>
    <mergeCell ref="V124:Y125"/>
    <mergeCell ref="U108:U109"/>
    <mergeCell ref="R96:R98"/>
    <mergeCell ref="S96:S98"/>
    <mergeCell ref="P105:U106"/>
    <mergeCell ref="K126:K128"/>
    <mergeCell ref="L126:L127"/>
    <mergeCell ref="M126:M128"/>
    <mergeCell ref="H126:H127"/>
    <mergeCell ref="V10:W10"/>
    <mergeCell ref="V11:W11"/>
    <mergeCell ref="V12:W12"/>
    <mergeCell ref="R107:R109"/>
    <mergeCell ref="S107:S109"/>
    <mergeCell ref="P107:P109"/>
    <mergeCell ref="B126:B128"/>
    <mergeCell ref="C126:C128"/>
    <mergeCell ref="D126:D128"/>
    <mergeCell ref="E126:E128"/>
    <mergeCell ref="F126:F128"/>
    <mergeCell ref="G126:G127"/>
    <mergeCell ref="B159:B161"/>
    <mergeCell ref="C159:C161"/>
    <mergeCell ref="D159:D161"/>
    <mergeCell ref="E159:E161"/>
    <mergeCell ref="V126:W128"/>
    <mergeCell ref="X126:Y128"/>
    <mergeCell ref="T127:T128"/>
    <mergeCell ref="K159:K161"/>
    <mergeCell ref="U127:U128"/>
    <mergeCell ref="O126:O128"/>
    <mergeCell ref="L159:L160"/>
    <mergeCell ref="M159:M161"/>
    <mergeCell ref="P126:P128"/>
    <mergeCell ref="Q126:Q128"/>
    <mergeCell ref="R126:R128"/>
    <mergeCell ref="S126:S128"/>
    <mergeCell ref="S136:S138"/>
    <mergeCell ref="M136:M138"/>
    <mergeCell ref="N136:N138"/>
    <mergeCell ref="N159:N161"/>
    <mergeCell ref="F159:F161"/>
    <mergeCell ref="G159:G160"/>
    <mergeCell ref="H159:H160"/>
    <mergeCell ref="I159:I160"/>
    <mergeCell ref="J159:J160"/>
    <mergeCell ref="I126:I127"/>
    <mergeCell ref="J126:J127"/>
    <mergeCell ref="I136:I137"/>
    <mergeCell ref="J136:J137"/>
    <mergeCell ref="H136:H137"/>
    <mergeCell ref="O159:O161"/>
    <mergeCell ref="P159:P161"/>
    <mergeCell ref="R159:R161"/>
    <mergeCell ref="S159:S161"/>
    <mergeCell ref="V157:Y158"/>
    <mergeCell ref="T159:U159"/>
    <mergeCell ref="Q159:Q161"/>
    <mergeCell ref="T160:T161"/>
    <mergeCell ref="P157:U158"/>
    <mergeCell ref="Z224:AA228"/>
    <mergeCell ref="Z98:AA98"/>
    <mergeCell ref="Z94:AA97"/>
    <mergeCell ref="V100:W100"/>
    <mergeCell ref="U160:U161"/>
    <mergeCell ref="Z161:AA161"/>
    <mergeCell ref="Z157:AA160"/>
    <mergeCell ref="Z183:AA183"/>
    <mergeCell ref="T126:U126"/>
    <mergeCell ref="T177:U177"/>
    <mergeCell ref="X185:Y185"/>
    <mergeCell ref="V25:W25"/>
    <mergeCell ref="X25:Y25"/>
    <mergeCell ref="V26:W26"/>
    <mergeCell ref="X26:Y26"/>
    <mergeCell ref="V261:W261"/>
    <mergeCell ref="X261:Y261"/>
    <mergeCell ref="V159:W161"/>
    <mergeCell ref="X159:Y161"/>
    <mergeCell ref="X55:Y57"/>
    <mergeCell ref="X23:Y23"/>
    <mergeCell ref="Z23:AA23"/>
    <mergeCell ref="V24:W24"/>
    <mergeCell ref="X24:Y24"/>
    <mergeCell ref="Z24:AA24"/>
    <mergeCell ref="X182:Y182"/>
    <mergeCell ref="V99:W99"/>
    <mergeCell ref="Z49:AA49"/>
    <mergeCell ref="Z45:AA47"/>
    <mergeCell ref="X46:Y48"/>
    <mergeCell ref="Z26:AA26"/>
    <mergeCell ref="V27:W27"/>
    <mergeCell ref="X27:Y27"/>
    <mergeCell ref="Z27:AA27"/>
    <mergeCell ref="Z189:AA189"/>
    <mergeCell ref="Z180:AA180"/>
    <mergeCell ref="X181:Y181"/>
    <mergeCell ref="V185:W185"/>
    <mergeCell ref="V55:W57"/>
    <mergeCell ref="X184:Y184"/>
    <mergeCell ref="V218:W218"/>
    <mergeCell ref="V189:W189"/>
    <mergeCell ref="V191:W191"/>
    <mergeCell ref="V192:W192"/>
    <mergeCell ref="V193:W193"/>
    <mergeCell ref="V200:W200"/>
    <mergeCell ref="V196:W196"/>
    <mergeCell ref="V199:W199"/>
    <mergeCell ref="V195:W195"/>
    <mergeCell ref="V197:W197"/>
    <mergeCell ref="X190:Y190"/>
    <mergeCell ref="V180:W180"/>
    <mergeCell ref="V181:W181"/>
    <mergeCell ref="V182:W182"/>
    <mergeCell ref="V183:W183"/>
    <mergeCell ref="V184:W184"/>
    <mergeCell ref="X189:Y189"/>
    <mergeCell ref="V186:W186"/>
    <mergeCell ref="X183:Y183"/>
    <mergeCell ref="X180:Y180"/>
    <mergeCell ref="P115:U116"/>
    <mergeCell ref="V115:Y116"/>
    <mergeCell ref="Z115:AA118"/>
    <mergeCell ref="T117:U117"/>
    <mergeCell ref="V117:W119"/>
    <mergeCell ref="X117:Y119"/>
    <mergeCell ref="T118:T119"/>
    <mergeCell ref="U118:U119"/>
    <mergeCell ref="B117:B119"/>
    <mergeCell ref="C117:C119"/>
    <mergeCell ref="D117:D119"/>
    <mergeCell ref="E117:E119"/>
    <mergeCell ref="F117:F119"/>
    <mergeCell ref="G117:G118"/>
    <mergeCell ref="H117:H118"/>
    <mergeCell ref="I117:I118"/>
    <mergeCell ref="J117:J118"/>
    <mergeCell ref="K117:K119"/>
    <mergeCell ref="L117:L118"/>
    <mergeCell ref="M117:M119"/>
    <mergeCell ref="N117:N119"/>
    <mergeCell ref="O117:O119"/>
    <mergeCell ref="P117:P119"/>
    <mergeCell ref="Q117:Q119"/>
    <mergeCell ref="R117:R119"/>
    <mergeCell ref="S117:S119"/>
    <mergeCell ref="P276:U277"/>
    <mergeCell ref="V276:Y277"/>
    <mergeCell ref="Z276:AA280"/>
    <mergeCell ref="B278:B280"/>
    <mergeCell ref="C278:C280"/>
    <mergeCell ref="D278:D280"/>
    <mergeCell ref="E278:E280"/>
    <mergeCell ref="F278:F280"/>
    <mergeCell ref="G278:G279"/>
    <mergeCell ref="H278:H279"/>
    <mergeCell ref="I278:I279"/>
    <mergeCell ref="J278:J279"/>
    <mergeCell ref="K278:K280"/>
    <mergeCell ref="L278:L280"/>
    <mergeCell ref="M278:M280"/>
    <mergeCell ref="N278:N280"/>
    <mergeCell ref="T279:T280"/>
    <mergeCell ref="U279:U280"/>
    <mergeCell ref="V269:W269"/>
    <mergeCell ref="X269:Y269"/>
    <mergeCell ref="O278:O280"/>
    <mergeCell ref="P278:P280"/>
    <mergeCell ref="Q278:Q280"/>
    <mergeCell ref="R278:R280"/>
    <mergeCell ref="S278:S280"/>
    <mergeCell ref="T278:U278"/>
    <mergeCell ref="V281:W281"/>
    <mergeCell ref="X281:Y281"/>
    <mergeCell ref="Z281:AA281"/>
    <mergeCell ref="V278:W280"/>
    <mergeCell ref="X278:Y280"/>
    <mergeCell ref="Z269:AA269"/>
    <mergeCell ref="V270:W270"/>
    <mergeCell ref="X270:Y270"/>
    <mergeCell ref="Z270:AA270"/>
    <mergeCell ref="V271:W271"/>
    <mergeCell ref="V252:W252"/>
    <mergeCell ref="X252:Y252"/>
    <mergeCell ref="Z252:AA252"/>
    <mergeCell ref="V272:W272"/>
    <mergeCell ref="X272:Y272"/>
    <mergeCell ref="Z272:AA272"/>
    <mergeCell ref="X271:Y271"/>
    <mergeCell ref="Z271:AA271"/>
    <mergeCell ref="Z261:AA261"/>
    <mergeCell ref="V262:W262"/>
    <mergeCell ref="Z10:AA10"/>
    <mergeCell ref="Z11:AA11"/>
    <mergeCell ref="Z12:AA12"/>
    <mergeCell ref="V251:W251"/>
    <mergeCell ref="X251:Y251"/>
    <mergeCell ref="Z251:AA251"/>
    <mergeCell ref="Z119:AA119"/>
    <mergeCell ref="X234:Y234"/>
    <mergeCell ref="Z234:AA234"/>
    <mergeCell ref="V235:W235"/>
  </mergeCells>
  <printOptions/>
  <pageMargins left="0.39375" right="0.4722222222222222" top="0.31527777777777777" bottom="0.7083333333333334" header="0.5118055555555555" footer="0.5118055555555555"/>
  <pageSetup fitToHeight="0" fitToWidth="1" horizontalDpi="300" verticalDpi="300" orientation="landscape" paperSize="9" scale="1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C. Oliviero</cp:lastModifiedBy>
  <cp:lastPrinted>2023-12-06T11:16:19Z</cp:lastPrinted>
  <dcterms:created xsi:type="dcterms:W3CDTF">2022-02-01T11:46:00Z</dcterms:created>
  <dcterms:modified xsi:type="dcterms:W3CDTF">2023-12-06T11:25:12Z</dcterms:modified>
  <cp:category/>
  <cp:version/>
  <cp:contentType/>
  <cp:contentStatus/>
</cp:coreProperties>
</file>