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SPARENZA e anticorruzione\trasparenza 2023_2024\"/>
    </mc:Choice>
  </mc:AlternateContent>
  <xr:revisionPtr revIDLastSave="0" documentId="13_ncr:1_{B2BF5AE1-8DFC-4E8F-85B7-C81E94CE40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Foglio1!$A$193:$E$200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3" i="1" l="1"/>
  <c r="C128" i="1" l="1"/>
  <c r="C117" i="1"/>
  <c r="C118" i="1"/>
  <c r="C120" i="1" l="1"/>
  <c r="C112" i="1"/>
  <c r="A52" i="1"/>
  <c r="C197" i="1" l="1"/>
  <c r="C196" i="1"/>
  <c r="A196" i="1"/>
  <c r="C104" i="1" l="1"/>
  <c r="A186" i="1" l="1"/>
  <c r="C284" i="1"/>
  <c r="C283" i="1"/>
  <c r="C282" i="1"/>
  <c r="C93" i="1"/>
  <c r="C94" i="1"/>
  <c r="C92" i="1"/>
  <c r="C91" i="1"/>
  <c r="A172" i="1" l="1"/>
  <c r="A171" i="1"/>
  <c r="A170" i="1"/>
  <c r="A169" i="1"/>
  <c r="A163" i="1"/>
  <c r="A162" i="1"/>
  <c r="A161" i="1"/>
  <c r="A160" i="1"/>
  <c r="A154" i="1"/>
  <c r="A153" i="1"/>
  <c r="C153" i="1" s="1"/>
  <c r="A152" i="1"/>
  <c r="C152" i="1" s="1"/>
  <c r="A151" i="1"/>
</calcChain>
</file>

<file path=xl/sharedStrings.xml><?xml version="1.0" encoding="utf-8"?>
<sst xmlns="http://schemas.openxmlformats.org/spreadsheetml/2006/main" count="287" uniqueCount="90">
  <si>
    <t>Punto 2) Dati relativi ai premi</t>
  </si>
  <si>
    <t>Punto 2.1) Entità del premio mediamente conseguibile dal personale dirigenziale e non  dirigenziale</t>
  </si>
  <si>
    <t>Personale  con Posizione Organizzativa: ammontare dei premi mediamente erogati per l'anno 2013</t>
  </si>
  <si>
    <t>Personale  con Posizione Organizzativa: ammontare dei premi mediamente erogati per l'anno 2014</t>
  </si>
  <si>
    <t>Personale  con Posizione Organizzativa: ammontare dei premi mediamente erogati per l'anno 2015</t>
  </si>
  <si>
    <t>Personale  con Posizione Organizzativa: ammontare dei premi mediamente erogati per l'anno 2016</t>
  </si>
  <si>
    <t>Personale  del comparto: ammontare dei premi mediamente erogati per l'anno 2013</t>
  </si>
  <si>
    <t>Personale  del comparto: ammontare dei premi mediamente erogati per l'anno 2014</t>
  </si>
  <si>
    <t>Personale  del comparto: ammontare dei premi mediamente erogati per l'anno 2015</t>
  </si>
  <si>
    <t>Personale  del comparto: ammontare dei premi mediamente erogati per l'anno 2016</t>
  </si>
  <si>
    <t xml:space="preserve">Punto 2.2) Distribuzione del trattamento accessorio, in forma aggregata, al fine di dare conto del livello di selettività </t>
  </si>
  <si>
    <t>utilizzato nella distribuzione dei premi e degli incentivi</t>
  </si>
  <si>
    <t>Distibuzione delle valutazioni ottenute dai titolari di P.O. anno 2013</t>
  </si>
  <si>
    <t>NUMERO UNITA'</t>
  </si>
  <si>
    <t>FASCIA DI VALUTAZIONE</t>
  </si>
  <si>
    <t>DATO AGGREGATO</t>
  </si>
  <si>
    <t>Distibuzione delle valutazioni ottenute dai titolari di P.O. anno 2014</t>
  </si>
  <si>
    <t>Distibuzione delle valutazioni ottenute dai titolari di P.O. anno 2015</t>
  </si>
  <si>
    <t>Distibuzione delle valutazioni ottenute dai titolari di P.O. anno 2016</t>
  </si>
  <si>
    <t xml:space="preserve">Distibuzione delle valutazioni ottenute dai dipendenti del comparto anno 2013 </t>
  </si>
  <si>
    <t>da 81 a 100</t>
  </si>
  <si>
    <t>da 61 a 80</t>
  </si>
  <si>
    <t>da 41 a 60</t>
  </si>
  <si>
    <t>fino a 40</t>
  </si>
  <si>
    <t>Distibuzione delle valutazioni ottenute dai dipendenti del comparto anno 2014</t>
  </si>
  <si>
    <t>Distibuzione delle valutazioni ottenute dai dipendenti del comparto anno 2015</t>
  </si>
  <si>
    <t>Distibuzione delle valutazioni ottenute dai dipendenti del comparto anno 2016</t>
  </si>
  <si>
    <t>da 101 a 120</t>
  </si>
  <si>
    <t>fino a  60</t>
  </si>
  <si>
    <t>Distibuzione delle valutazioni ottenute dai dirigenti anno 2013</t>
  </si>
  <si>
    <t>Distibuzione delle valutazioni ottenute dai dirigenti anno 2014</t>
  </si>
  <si>
    <t>Distibuzione delle valutazioni ottenute dai dirigenti anno 2015</t>
  </si>
  <si>
    <t>Personale  con Posizione Organizzativa: ammontare dei premi mediamente erogati per l'anno 2017</t>
  </si>
  <si>
    <t>Personale  del comparto: ammontare dei premi mediamente erogati per l'anno 2017*</t>
  </si>
  <si>
    <t>Personale  Dirigente: ammontare dei premi mediamente erogati per l'anno 2012**</t>
  </si>
  <si>
    <t>Personale  Dirigente: ammontare dei premi mediamente erogati per l'anno 2013**</t>
  </si>
  <si>
    <t>Personale  Dirigente: ammontare dei premi mediamente erogati per l'anno 2014**</t>
  </si>
  <si>
    <t>Personale  Dirigente: ammontare dei premi mediamente erogati per l'anno 2015**</t>
  </si>
  <si>
    <t>Personale  Dirigente: ammontare dei premi mediamente erogati per l'anno 2016**</t>
  </si>
  <si>
    <t>da 90 a 100</t>
  </si>
  <si>
    <t>Distibuzione delle valutazioni ottenute dai dipendenti del comparto anno 2017 -Smivap Allegato DGR 145/2017</t>
  </si>
  <si>
    <t>da 80 a 89</t>
  </si>
  <si>
    <t>da 70 a 79</t>
  </si>
  <si>
    <t>da 60 a 69</t>
  </si>
  <si>
    <t>fino a 59</t>
  </si>
  <si>
    <t>Distibuzione delle valutazioni ottenute dai dirigenti anno 2016</t>
  </si>
  <si>
    <t>Personale  con Posizione Organizzativa: ammontare dei premi mediamente erogati per l'anno 2018</t>
  </si>
  <si>
    <t>Personale  del comparto: ammontare dei premi mediamente erogati per l'anno 2018*</t>
  </si>
  <si>
    <t>Distibuzione delle valutazioni ottenute dai titolari di P.O. anno 2017 -Smivap Allegato DGR 145/2017</t>
  </si>
  <si>
    <t>da 65 a 89</t>
  </si>
  <si>
    <t>da 51 a 64</t>
  </si>
  <si>
    <t>DA 0 A 50</t>
  </si>
  <si>
    <t>Distibuzione delle valutazioni ottenute dai dipendenti del comparto anno 2018 -Smivap Allegato DGR 73/2018</t>
  </si>
  <si>
    <t>Distibuzione delle valutazioni ottenute dai dai titolari di P.O anno 2018 -Smivap Allegato DGR 73/2018</t>
  </si>
  <si>
    <t>Personale  Dirigente: ammontare dei premi mediamente erogati per l'anno 2017**</t>
  </si>
  <si>
    <t>Distibuzione delle valutazioni ottenute dai dirigenti anno 2017 -Smivap Allegato DGR 145/2017</t>
  </si>
  <si>
    <t>Personale  con Posizione Organizzativa: ammontare dei premi mediamente erogati per l'anno 2019</t>
  </si>
  <si>
    <t>Personale  del comparto: ammontare dei premi mediamente erogati per l'anno 2019*</t>
  </si>
  <si>
    <t>Personale  Dirigente: ammontare dei premi mediamente erogati per l'anno 2018**</t>
  </si>
  <si>
    <t>Personale  Dirigente: ammontare dei premi mediamente erogati per l'anno 2019**</t>
  </si>
  <si>
    <t xml:space="preserve">Distibuzione delle valutazioni ottenute dai dai titolari di P.O anno 2019 -Smivap Allegato </t>
  </si>
  <si>
    <t xml:space="preserve">Distibuzione delle valutazioni ottenute dai dipendenti del comparto anno 2019 -Smivap Allegato </t>
  </si>
  <si>
    <t>Distibuzione delle valutazioni ottenute dai dirigenti anno 2018 -Smivap Allegato DGR 73/2018</t>
  </si>
  <si>
    <t>Personale  Dirigente: ammontare dei premi mediamente erogati per l'anno 2020**</t>
  </si>
  <si>
    <t>Personale  con Posizione Organizzativa: ammontare dei premi mediamente erogati per l'anno 2020**</t>
  </si>
  <si>
    <t>Personale  del comparto: ammontare dei premi mediamente erogati per l'anno 2020**</t>
  </si>
  <si>
    <t xml:space="preserve">Distibuzione delle valutazioni ottenute dai dai titolari di P.O anno 2020 -Smivap Allegato </t>
  </si>
  <si>
    <t xml:space="preserve">Distibuzione delle valutazioni ottenute dai dipendenti del comparto anno 2020 -Smivap Allegato </t>
  </si>
  <si>
    <t>** l'ammontare delle risorse stanziate per la retribuzione di risultato per l'anno 2020 è pari al 22,00% delle Risorse delle Posizioni Organizzative</t>
  </si>
  <si>
    <t>***l'ammontare delle risorse stanziate per la retribuzione di risultato è pari al 15% del Fondo della Dirigenza cosi</t>
  </si>
  <si>
    <t xml:space="preserve"> </t>
  </si>
  <si>
    <t>Distibuzione delle valutazioni ottenute dai dirigenti anno 2019 -</t>
  </si>
  <si>
    <t>Personale  con Posizione Organizzativa: ammontare dei premi mediamente erogati per l'anno 2021**</t>
  </si>
  <si>
    <t>Personale  del comparto: ammontare dei premi mediamente erogati per l'anno 2021**</t>
  </si>
  <si>
    <t>* l'ammontare delle risorse stanziate per la retribuzione di risultato è pari al 22% delle Risorse delle Posizioni Organizzative</t>
  </si>
  <si>
    <t>come previsto dall'art. 57, C. 3, CCNL Funzioni Locali Personale Dirigente del 17/12/2020. A tale importo sono state aggiunte le economie.</t>
  </si>
  <si>
    <t xml:space="preserve">Distibuzione delle valutazioni ottenute dai dai titolari di P.O anno 2021 -Smivap Allegato </t>
  </si>
  <si>
    <t xml:space="preserve">Distibuzione delle valutazioni ottenute dai dipendenti del comparto anno 2021 -Smivap Allegato </t>
  </si>
  <si>
    <t>Distibuzione delle valutazioni ottenute dai dirigenti anno 2020 -</t>
  </si>
  <si>
    <t xml:space="preserve">Distibuzione delle valutazioni ottenute dai dai titolari di P.O anno 2022 -Smivap Allegato </t>
  </si>
  <si>
    <t>Personale  con Posizione Organizzativa: ammontare dei premi mediamente erogati per l'anno 2022</t>
  </si>
  <si>
    <t>Personale  del comparto: ammontare dei premi mediamente erogati per l'anno 2022</t>
  </si>
  <si>
    <t>Personale  Dirigente: ammontare dei premi mediamente erogati per l'anno 2022</t>
  </si>
  <si>
    <t xml:space="preserve">Distibuzione delle valutazioni ottenute dai dipendenti del comparto anno 2022 -Smivap Allegato </t>
  </si>
  <si>
    <t>Personale  con Posizione Organizzativa: ammontare dei premi mediamente erogati per l'anno 2023</t>
  </si>
  <si>
    <t>Personale  del comparto: ammontare dei premi mediamente erogati per l'anno 2023</t>
  </si>
  <si>
    <t xml:space="preserve">Distibuzione delle valutazioni ottenute dai dai titolari di E.Q. anno 2023 -Smivap Allegato </t>
  </si>
  <si>
    <t xml:space="preserve">Distibuzione delle valutazioni ottenute dai dipendenti del comparto anno 2023 -Smivap Allegato </t>
  </si>
  <si>
    <t>Distibuzione delle valutazioni ottenute dai dirigenti anno 2021 -</t>
  </si>
  <si>
    <t>Distibuzione delle valutazioni ottenute dai dirigenti anno 2022 -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</si>
</sst>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2" applyFont="1" applyBorder="1"/>
    <xf numFmtId="44" fontId="0" fillId="0" borderId="0" xfId="0" applyNumberFormat="1"/>
    <xf numFmtId="43" fontId="0" fillId="0" borderId="0" xfId="1" applyFont="1"/>
    <xf numFmtId="0" fontId="0" fillId="3" borderId="0" xfId="0" applyFill="1"/>
    <xf numFmtId="43" fontId="0" fillId="3" borderId="0" xfId="1" applyFont="1" applyFill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/>
    <xf numFmtId="0" fontId="0" fillId="3" borderId="0" xfId="0" applyFill="1"/>
  </cellXfs>
  <cellStyles count="3">
    <cellStyle name="Euro" xfId="2" xr:uid="{00000000-0005-0000-0000-000000000000}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2"/>
  <sheetViews>
    <sheetView tabSelected="1" topLeftCell="A312" workbookViewId="0">
      <selection activeCell="C339" sqref="C339"/>
    </sheetView>
  </sheetViews>
  <sheetFormatPr defaultRowHeight="15" x14ac:dyDescent="0.25"/>
  <cols>
    <col min="1" max="1" width="9.28515625" bestFit="1" customWidth="1"/>
    <col min="2" max="2" width="61.42578125" bestFit="1" customWidth="1"/>
    <col min="3" max="3" width="17.7109375" bestFit="1" customWidth="1"/>
    <col min="4" max="4" width="15.7109375" bestFit="1" customWidth="1"/>
    <col min="5" max="5" width="13.28515625" bestFit="1" customWidth="1"/>
    <col min="6" max="6" width="13.7109375" style="15" customWidth="1"/>
  </cols>
  <sheetData>
    <row r="1" spans="1:6" ht="15.75" x14ac:dyDescent="0.25">
      <c r="A1" s="1" t="s">
        <v>0</v>
      </c>
    </row>
    <row r="3" spans="1:6" ht="15.75" x14ac:dyDescent="0.25">
      <c r="A3" s="1" t="s">
        <v>1</v>
      </c>
    </row>
    <row r="5" spans="1:6" x14ac:dyDescent="0.25">
      <c r="A5" s="20" t="s">
        <v>2</v>
      </c>
      <c r="B5" s="20"/>
      <c r="C5" s="20"/>
      <c r="D5" s="20"/>
      <c r="E5" s="20"/>
    </row>
    <row r="6" spans="1:6" x14ac:dyDescent="0.25">
      <c r="A6" s="20" t="s">
        <v>3</v>
      </c>
      <c r="B6" s="20"/>
      <c r="C6" s="20"/>
      <c r="D6" s="20"/>
      <c r="E6" s="20"/>
    </row>
    <row r="7" spans="1:6" x14ac:dyDescent="0.25">
      <c r="A7" s="20" t="s">
        <v>4</v>
      </c>
      <c r="B7" s="20"/>
      <c r="C7" s="20"/>
      <c r="D7" s="20"/>
      <c r="E7" s="20"/>
    </row>
    <row r="8" spans="1:6" x14ac:dyDescent="0.25">
      <c r="A8" s="20" t="s">
        <v>5</v>
      </c>
      <c r="B8" s="20"/>
      <c r="C8" s="20"/>
      <c r="D8" s="20"/>
      <c r="E8" s="20"/>
    </row>
    <row r="9" spans="1:6" x14ac:dyDescent="0.25">
      <c r="A9" s="20" t="s">
        <v>32</v>
      </c>
      <c r="B9" s="20"/>
      <c r="C9" s="20"/>
      <c r="D9" s="20"/>
      <c r="E9" s="20"/>
    </row>
    <row r="10" spans="1:6" x14ac:dyDescent="0.25">
      <c r="A10" s="20" t="s">
        <v>46</v>
      </c>
      <c r="B10" s="20"/>
      <c r="C10" s="20"/>
      <c r="D10" s="20"/>
      <c r="E10" s="20"/>
    </row>
    <row r="11" spans="1:6" x14ac:dyDescent="0.25">
      <c r="A11" s="20" t="s">
        <v>56</v>
      </c>
      <c r="B11" s="20"/>
      <c r="C11" s="20"/>
      <c r="D11" s="20"/>
      <c r="E11" s="20"/>
    </row>
    <row r="12" spans="1:6" x14ac:dyDescent="0.25">
      <c r="A12" s="20" t="s">
        <v>64</v>
      </c>
      <c r="B12" s="20"/>
      <c r="C12" s="20"/>
      <c r="D12" s="20"/>
      <c r="E12" s="20"/>
    </row>
    <row r="13" spans="1:6" x14ac:dyDescent="0.25">
      <c r="A13" s="20" t="s">
        <v>72</v>
      </c>
      <c r="B13" s="20"/>
      <c r="C13" s="20"/>
      <c r="D13" s="20"/>
      <c r="E13" s="20"/>
    </row>
    <row r="14" spans="1:6" s="16" customFormat="1" ht="15" customHeight="1" x14ac:dyDescent="0.25">
      <c r="A14" s="21" t="s">
        <v>80</v>
      </c>
      <c r="B14" s="21"/>
      <c r="C14" s="21"/>
      <c r="D14" s="21"/>
      <c r="E14" s="21"/>
      <c r="F14" s="17">
        <v>2908.9259673659631</v>
      </c>
    </row>
    <row r="15" spans="1:6" s="16" customFormat="1" ht="15" customHeight="1" x14ac:dyDescent="0.25">
      <c r="A15" s="21" t="s">
        <v>84</v>
      </c>
      <c r="B15" s="21"/>
      <c r="C15" s="21"/>
      <c r="D15" s="21"/>
      <c r="E15" s="21"/>
      <c r="F15" s="17">
        <v>2574.79</v>
      </c>
    </row>
    <row r="16" spans="1:6" s="16" customFormat="1" ht="15" customHeight="1" x14ac:dyDescent="0.25">
      <c r="F16" s="17"/>
    </row>
    <row r="17" spans="1:6" x14ac:dyDescent="0.25">
      <c r="A17" s="20" t="s">
        <v>6</v>
      </c>
      <c r="B17" s="20"/>
      <c r="C17" s="20"/>
      <c r="D17" s="20"/>
      <c r="E17" s="20"/>
    </row>
    <row r="18" spans="1:6" x14ac:dyDescent="0.25">
      <c r="A18" s="20" t="s">
        <v>7</v>
      </c>
      <c r="B18" s="20"/>
      <c r="C18" s="20"/>
      <c r="D18" s="20"/>
      <c r="E18" s="20"/>
    </row>
    <row r="19" spans="1:6" x14ac:dyDescent="0.25">
      <c r="A19" s="20" t="s">
        <v>8</v>
      </c>
      <c r="B19" s="20"/>
      <c r="C19" s="20"/>
      <c r="D19" s="20"/>
      <c r="E19" s="20"/>
    </row>
    <row r="20" spans="1:6" x14ac:dyDescent="0.25">
      <c r="A20" s="20" t="s">
        <v>9</v>
      </c>
      <c r="B20" s="20"/>
      <c r="C20" s="20"/>
      <c r="D20" s="20"/>
      <c r="E20" s="20"/>
    </row>
    <row r="21" spans="1:6" x14ac:dyDescent="0.25">
      <c r="A21" s="20" t="s">
        <v>33</v>
      </c>
      <c r="B21" s="20"/>
      <c r="C21" s="20"/>
      <c r="D21" s="20"/>
      <c r="E21" s="20"/>
    </row>
    <row r="22" spans="1:6" x14ac:dyDescent="0.25">
      <c r="A22" s="20" t="s">
        <v>47</v>
      </c>
      <c r="B22" s="20"/>
      <c r="C22" s="20"/>
      <c r="D22" s="20"/>
      <c r="E22" s="20"/>
    </row>
    <row r="23" spans="1:6" x14ac:dyDescent="0.25">
      <c r="A23" s="20" t="s">
        <v>57</v>
      </c>
      <c r="B23" s="20"/>
      <c r="C23" s="20"/>
      <c r="D23" s="20"/>
      <c r="E23" s="20"/>
    </row>
    <row r="24" spans="1:6" x14ac:dyDescent="0.25">
      <c r="A24" s="20" t="s">
        <v>65</v>
      </c>
      <c r="B24" s="20"/>
      <c r="C24" s="20"/>
      <c r="D24" s="20"/>
      <c r="E24" s="20"/>
    </row>
    <row r="25" spans="1:6" x14ac:dyDescent="0.25">
      <c r="A25" s="20" t="s">
        <v>73</v>
      </c>
      <c r="B25" s="20"/>
      <c r="C25" s="20"/>
      <c r="D25" s="20"/>
      <c r="E25" s="20"/>
    </row>
    <row r="26" spans="1:6" x14ac:dyDescent="0.25">
      <c r="A26" t="s">
        <v>81</v>
      </c>
      <c r="F26" s="15">
        <v>5244.7916607564994</v>
      </c>
    </row>
    <row r="27" spans="1:6" x14ac:dyDescent="0.25">
      <c r="A27" t="s">
        <v>85</v>
      </c>
      <c r="F27" s="15">
        <v>5190.26</v>
      </c>
    </row>
    <row r="29" spans="1:6" x14ac:dyDescent="0.25">
      <c r="A29" s="20" t="s">
        <v>34</v>
      </c>
      <c r="B29" s="20"/>
      <c r="C29" s="20"/>
      <c r="D29" s="20"/>
      <c r="E29" s="20"/>
    </row>
    <row r="30" spans="1:6" x14ac:dyDescent="0.25">
      <c r="A30" s="20" t="s">
        <v>35</v>
      </c>
      <c r="B30" s="20"/>
      <c r="C30" s="20"/>
      <c r="D30" s="20"/>
      <c r="E30" s="20"/>
    </row>
    <row r="31" spans="1:6" x14ac:dyDescent="0.25">
      <c r="A31" s="20" t="s">
        <v>36</v>
      </c>
      <c r="B31" s="20"/>
      <c r="C31" s="20"/>
      <c r="D31" s="20"/>
      <c r="E31" s="20"/>
    </row>
    <row r="32" spans="1:6" x14ac:dyDescent="0.25">
      <c r="A32" s="20" t="s">
        <v>37</v>
      </c>
      <c r="B32" s="20"/>
      <c r="C32" s="20"/>
      <c r="D32" s="20"/>
      <c r="E32" s="20"/>
    </row>
    <row r="33" spans="1:6" x14ac:dyDescent="0.25">
      <c r="A33" s="20" t="s">
        <v>38</v>
      </c>
      <c r="B33" s="20"/>
      <c r="C33" s="20"/>
      <c r="D33" s="20"/>
      <c r="E33" s="20"/>
    </row>
    <row r="34" spans="1:6" x14ac:dyDescent="0.25">
      <c r="A34" s="20" t="s">
        <v>54</v>
      </c>
      <c r="B34" s="20"/>
      <c r="C34" s="20"/>
      <c r="D34" s="20"/>
      <c r="E34" s="20"/>
    </row>
    <row r="35" spans="1:6" x14ac:dyDescent="0.25">
      <c r="A35" s="20" t="s">
        <v>58</v>
      </c>
      <c r="B35" s="20"/>
      <c r="C35" s="20"/>
      <c r="D35" s="20"/>
      <c r="E35" s="20"/>
    </row>
    <row r="36" spans="1:6" x14ac:dyDescent="0.25">
      <c r="A36" s="20" t="s">
        <v>59</v>
      </c>
      <c r="B36" s="20"/>
      <c r="C36" s="20"/>
      <c r="D36" s="20"/>
      <c r="E36" s="20"/>
    </row>
    <row r="37" spans="1:6" x14ac:dyDescent="0.25">
      <c r="A37" s="20" t="s">
        <v>63</v>
      </c>
      <c r="B37" s="20"/>
      <c r="C37" s="20"/>
      <c r="D37" s="20"/>
      <c r="E37" s="20"/>
    </row>
    <row r="38" spans="1:6" x14ac:dyDescent="0.25">
      <c r="A38" t="s">
        <v>82</v>
      </c>
      <c r="F38" s="15">
        <v>33942.46</v>
      </c>
    </row>
    <row r="39" spans="1:6" x14ac:dyDescent="0.25">
      <c r="A39" t="s">
        <v>74</v>
      </c>
    </row>
    <row r="40" spans="1:6" x14ac:dyDescent="0.25">
      <c r="A40" t="s">
        <v>68</v>
      </c>
    </row>
    <row r="41" spans="1:6" x14ac:dyDescent="0.25">
      <c r="A41" t="s">
        <v>69</v>
      </c>
    </row>
    <row r="42" spans="1:6" x14ac:dyDescent="0.25">
      <c r="A42" t="s">
        <v>75</v>
      </c>
    </row>
    <row r="46" spans="1:6" ht="15.75" x14ac:dyDescent="0.25">
      <c r="A46" s="1" t="s">
        <v>10</v>
      </c>
    </row>
    <row r="47" spans="1:6" ht="15.75" x14ac:dyDescent="0.25">
      <c r="B47" s="1" t="s">
        <v>11</v>
      </c>
    </row>
    <row r="49" spans="1:3" x14ac:dyDescent="0.25">
      <c r="A49" s="2" t="s">
        <v>12</v>
      </c>
      <c r="B49" s="3"/>
    </row>
    <row r="51" spans="1:3" x14ac:dyDescent="0.25">
      <c r="A51" s="4" t="s">
        <v>13</v>
      </c>
      <c r="B51" s="4" t="s">
        <v>14</v>
      </c>
      <c r="C51" s="4" t="s">
        <v>15</v>
      </c>
    </row>
    <row r="52" spans="1:3" x14ac:dyDescent="0.25">
      <c r="A52" s="5">
        <f>1353-80</f>
        <v>1273</v>
      </c>
      <c r="B52" s="5">
        <v>100</v>
      </c>
      <c r="C52" s="6">
        <v>1726475.2</v>
      </c>
    </row>
    <row r="53" spans="1:3" x14ac:dyDescent="0.25">
      <c r="A53" s="5">
        <v>0</v>
      </c>
      <c r="B53" s="5">
        <v>90</v>
      </c>
      <c r="C53" s="6">
        <v>0</v>
      </c>
    </row>
    <row r="54" spans="1:3" x14ac:dyDescent="0.25">
      <c r="A54" s="5">
        <v>0</v>
      </c>
      <c r="B54" s="5">
        <v>80</v>
      </c>
      <c r="C54" s="6">
        <v>0</v>
      </c>
    </row>
    <row r="55" spans="1:3" x14ac:dyDescent="0.25">
      <c r="A55" s="5">
        <v>0</v>
      </c>
      <c r="B55" s="5">
        <v>70</v>
      </c>
      <c r="C55" s="6">
        <v>0</v>
      </c>
    </row>
    <row r="56" spans="1:3" x14ac:dyDescent="0.25">
      <c r="A56" s="5">
        <v>0</v>
      </c>
      <c r="B56" s="5">
        <v>50</v>
      </c>
      <c r="C56" s="6">
        <v>0</v>
      </c>
    </row>
    <row r="59" spans="1:3" x14ac:dyDescent="0.25">
      <c r="A59" s="2" t="s">
        <v>16</v>
      </c>
      <c r="B59" s="3"/>
    </row>
    <row r="61" spans="1:3" x14ac:dyDescent="0.25">
      <c r="A61" s="4" t="s">
        <v>13</v>
      </c>
      <c r="B61" s="4" t="s">
        <v>14</v>
      </c>
      <c r="C61" s="4" t="s">
        <v>15</v>
      </c>
    </row>
    <row r="62" spans="1:3" x14ac:dyDescent="0.25">
      <c r="A62" s="5">
        <v>1138</v>
      </c>
      <c r="B62" s="5">
        <v>100</v>
      </c>
      <c r="C62" s="6">
        <v>1439843.12</v>
      </c>
    </row>
    <row r="63" spans="1:3" x14ac:dyDescent="0.25">
      <c r="A63" s="5">
        <v>66</v>
      </c>
      <c r="B63" s="5">
        <v>90</v>
      </c>
      <c r="C63" s="6">
        <v>83505.84</v>
      </c>
    </row>
    <row r="64" spans="1:3" x14ac:dyDescent="0.25">
      <c r="A64" s="5">
        <v>139</v>
      </c>
      <c r="B64" s="5">
        <v>80</v>
      </c>
      <c r="C64" s="6">
        <v>175868.36</v>
      </c>
    </row>
    <row r="65" spans="1:3" x14ac:dyDescent="0.25">
      <c r="A65" s="5">
        <v>0</v>
      </c>
      <c r="B65" s="5">
        <v>70</v>
      </c>
      <c r="C65" s="6">
        <v>0</v>
      </c>
    </row>
    <row r="66" spans="1:3" x14ac:dyDescent="0.25">
      <c r="A66" s="5">
        <v>0</v>
      </c>
      <c r="B66" s="5">
        <v>50</v>
      </c>
      <c r="C66" s="6">
        <v>0</v>
      </c>
    </row>
    <row r="69" spans="1:3" x14ac:dyDescent="0.25">
      <c r="A69" s="2" t="s">
        <v>17</v>
      </c>
      <c r="B69" s="3"/>
    </row>
    <row r="71" spans="1:3" x14ac:dyDescent="0.25">
      <c r="A71" s="4" t="s">
        <v>13</v>
      </c>
      <c r="B71" s="4" t="s">
        <v>14</v>
      </c>
      <c r="C71" s="4" t="s">
        <v>15</v>
      </c>
    </row>
    <row r="72" spans="1:3" x14ac:dyDescent="0.25">
      <c r="A72" s="5">
        <v>1122</v>
      </c>
      <c r="B72" s="5">
        <v>100</v>
      </c>
      <c r="C72" s="6">
        <v>1430314.38</v>
      </c>
    </row>
    <row r="73" spans="1:3" x14ac:dyDescent="0.25">
      <c r="A73" s="5">
        <v>87</v>
      </c>
      <c r="B73" s="5">
        <v>90</v>
      </c>
      <c r="C73" s="6">
        <v>110906.73</v>
      </c>
    </row>
    <row r="74" spans="1:3" x14ac:dyDescent="0.25">
      <c r="A74" s="5">
        <v>166</v>
      </c>
      <c r="B74" s="5">
        <v>80</v>
      </c>
      <c r="C74" s="6">
        <v>211615.14</v>
      </c>
    </row>
    <row r="75" spans="1:3" x14ac:dyDescent="0.25">
      <c r="A75" s="5">
        <v>0</v>
      </c>
      <c r="B75" s="5">
        <v>70</v>
      </c>
      <c r="C75" s="6">
        <v>0</v>
      </c>
    </row>
    <row r="76" spans="1:3" x14ac:dyDescent="0.25">
      <c r="A76" s="5">
        <v>0</v>
      </c>
      <c r="B76" s="5">
        <v>50</v>
      </c>
      <c r="C76" s="6">
        <v>0</v>
      </c>
    </row>
    <row r="77" spans="1:3" x14ac:dyDescent="0.25">
      <c r="A77" s="3"/>
      <c r="B77" s="3"/>
      <c r="C77" s="7"/>
    </row>
    <row r="78" spans="1:3" x14ac:dyDescent="0.25">
      <c r="A78" s="3"/>
      <c r="B78" s="3"/>
      <c r="C78" s="7"/>
    </row>
    <row r="79" spans="1:3" x14ac:dyDescent="0.25">
      <c r="A79" s="2" t="s">
        <v>18</v>
      </c>
      <c r="B79" s="3"/>
    </row>
    <row r="81" spans="1:3" x14ac:dyDescent="0.25">
      <c r="A81" s="4" t="s">
        <v>13</v>
      </c>
      <c r="B81" s="4" t="s">
        <v>14</v>
      </c>
      <c r="C81" s="4" t="s">
        <v>15</v>
      </c>
    </row>
    <row r="82" spans="1:3" x14ac:dyDescent="0.25">
      <c r="A82" s="5">
        <v>1105</v>
      </c>
      <c r="B82" s="5">
        <v>100</v>
      </c>
      <c r="C82" s="6">
        <v>2008623</v>
      </c>
    </row>
    <row r="83" spans="1:3" x14ac:dyDescent="0.25">
      <c r="A83" s="5">
        <v>65</v>
      </c>
      <c r="B83" s="5">
        <v>90</v>
      </c>
      <c r="C83" s="6">
        <v>118154</v>
      </c>
    </row>
    <row r="84" spans="1:3" x14ac:dyDescent="0.25">
      <c r="A84" s="5">
        <v>130</v>
      </c>
      <c r="B84" s="5">
        <v>80</v>
      </c>
      <c r="C84" s="6">
        <v>236308.69</v>
      </c>
    </row>
    <row r="85" spans="1:3" x14ac:dyDescent="0.25">
      <c r="A85" s="5"/>
      <c r="B85" s="5"/>
      <c r="C85" s="6"/>
    </row>
    <row r="86" spans="1:3" x14ac:dyDescent="0.25">
      <c r="A86" s="5"/>
      <c r="B86" s="5"/>
      <c r="C86" s="6"/>
    </row>
    <row r="87" spans="1:3" x14ac:dyDescent="0.25">
      <c r="A87" s="3"/>
      <c r="B87" s="3"/>
      <c r="C87" s="7"/>
    </row>
    <row r="88" spans="1:3" x14ac:dyDescent="0.25">
      <c r="A88" s="2" t="s">
        <v>48</v>
      </c>
      <c r="B88" s="3"/>
    </row>
    <row r="90" spans="1:3" x14ac:dyDescent="0.25">
      <c r="A90" s="4" t="s">
        <v>13</v>
      </c>
      <c r="B90" s="4" t="s">
        <v>14</v>
      </c>
      <c r="C90" s="4" t="s">
        <v>15</v>
      </c>
    </row>
    <row r="91" spans="1:3" x14ac:dyDescent="0.25">
      <c r="A91" s="5">
        <v>1050</v>
      </c>
      <c r="B91" s="5" t="s">
        <v>39</v>
      </c>
      <c r="C91" s="8">
        <f>2311556.65/1281*1081</f>
        <v>1950657.875604996</v>
      </c>
    </row>
    <row r="92" spans="1:3" x14ac:dyDescent="0.25">
      <c r="A92" s="5">
        <v>100</v>
      </c>
      <c r="B92" s="5" t="s">
        <v>41</v>
      </c>
      <c r="C92" s="8">
        <f>2311556.65/1281*A92</f>
        <v>180449.38719750193</v>
      </c>
    </row>
    <row r="93" spans="1:3" x14ac:dyDescent="0.25">
      <c r="A93" s="5">
        <v>55</v>
      </c>
      <c r="B93" s="5" t="s">
        <v>42</v>
      </c>
      <c r="C93" s="8">
        <f t="shared" ref="C93:C94" si="0">2311556.65/1281*A93</f>
        <v>99247.162958626068</v>
      </c>
    </row>
    <row r="94" spans="1:3" x14ac:dyDescent="0.25">
      <c r="A94" s="5">
        <v>45</v>
      </c>
      <c r="B94" s="5" t="s">
        <v>43</v>
      </c>
      <c r="C94" s="8">
        <f t="shared" si="0"/>
        <v>81202.224238875875</v>
      </c>
    </row>
    <row r="95" spans="1:3" x14ac:dyDescent="0.25">
      <c r="A95" s="9">
        <v>31</v>
      </c>
      <c r="B95" s="5" t="s">
        <v>44</v>
      </c>
      <c r="C95" s="8">
        <v>0</v>
      </c>
    </row>
    <row r="96" spans="1:3" x14ac:dyDescent="0.25">
      <c r="A96" s="10"/>
      <c r="B96" s="3"/>
      <c r="C96" s="11"/>
    </row>
    <row r="97" spans="1:3" x14ac:dyDescent="0.25">
      <c r="A97" s="10"/>
      <c r="B97" s="3"/>
      <c r="C97" s="11"/>
    </row>
    <row r="98" spans="1:3" x14ac:dyDescent="0.25">
      <c r="A98" s="2" t="s">
        <v>53</v>
      </c>
      <c r="B98" s="3"/>
    </row>
    <row r="100" spans="1:3" x14ac:dyDescent="0.25">
      <c r="A100" s="4" t="s">
        <v>13</v>
      </c>
      <c r="B100" s="4" t="s">
        <v>14</v>
      </c>
      <c r="C100" s="4" t="s">
        <v>15</v>
      </c>
    </row>
    <row r="101" spans="1:3" x14ac:dyDescent="0.25">
      <c r="A101" s="5">
        <v>1222</v>
      </c>
      <c r="B101" s="5" t="s">
        <v>39</v>
      </c>
      <c r="C101" s="8">
        <v>2263892.19</v>
      </c>
    </row>
    <row r="102" spans="1:3" x14ac:dyDescent="0.25">
      <c r="A102" s="5">
        <v>5</v>
      </c>
      <c r="B102" s="5" t="s">
        <v>49</v>
      </c>
      <c r="C102" s="8">
        <v>6273</v>
      </c>
    </row>
    <row r="103" spans="1:3" x14ac:dyDescent="0.25">
      <c r="A103" s="5">
        <v>1</v>
      </c>
      <c r="B103" s="5" t="s">
        <v>50</v>
      </c>
      <c r="C103" s="8">
        <v>982.46</v>
      </c>
    </row>
    <row r="104" spans="1:3" x14ac:dyDescent="0.25">
      <c r="A104" s="5"/>
      <c r="B104" s="5" t="s">
        <v>51</v>
      </c>
      <c r="C104" s="8">
        <f t="shared" ref="C104" si="1">2311556.65/1281*A104</f>
        <v>0</v>
      </c>
    </row>
    <row r="105" spans="1:3" x14ac:dyDescent="0.25">
      <c r="A105" s="3"/>
      <c r="B105" s="3"/>
      <c r="C105" s="11"/>
    </row>
    <row r="106" spans="1:3" x14ac:dyDescent="0.25">
      <c r="A106" s="2" t="s">
        <v>60</v>
      </c>
      <c r="B106" s="3"/>
    </row>
    <row r="108" spans="1:3" x14ac:dyDescent="0.25">
      <c r="A108" s="4" t="s">
        <v>13</v>
      </c>
      <c r="B108" s="4" t="s">
        <v>14</v>
      </c>
      <c r="C108" s="4" t="s">
        <v>15</v>
      </c>
    </row>
    <row r="109" spans="1:3" x14ac:dyDescent="0.25">
      <c r="A109" s="5">
        <v>1164</v>
      </c>
      <c r="B109" s="5" t="s">
        <v>39</v>
      </c>
      <c r="C109" s="8">
        <v>2467628.5</v>
      </c>
    </row>
    <row r="110" spans="1:3" x14ac:dyDescent="0.25">
      <c r="A110" s="5">
        <v>1</v>
      </c>
      <c r="B110" s="5" t="s">
        <v>49</v>
      </c>
      <c r="C110" s="8">
        <v>2237.29</v>
      </c>
    </row>
    <row r="111" spans="1:3" x14ac:dyDescent="0.25">
      <c r="A111" s="5">
        <v>0</v>
      </c>
      <c r="B111" s="5" t="s">
        <v>50</v>
      </c>
      <c r="C111" s="8">
        <v>0</v>
      </c>
    </row>
    <row r="112" spans="1:3" x14ac:dyDescent="0.25">
      <c r="A112" s="5"/>
      <c r="B112" s="5" t="s">
        <v>51</v>
      </c>
      <c r="C112" s="8">
        <f t="shared" ref="C112" si="2">2311556.65/1281*A112</f>
        <v>0</v>
      </c>
    </row>
    <row r="113" spans="1:5" x14ac:dyDescent="0.25">
      <c r="A113" s="3"/>
      <c r="B113" s="3"/>
      <c r="C113" s="11"/>
    </row>
    <row r="114" spans="1:5" x14ac:dyDescent="0.25">
      <c r="A114" s="2" t="s">
        <v>66</v>
      </c>
      <c r="B114" s="3"/>
    </row>
    <row r="116" spans="1:5" x14ac:dyDescent="0.25">
      <c r="A116" s="4" t="s">
        <v>13</v>
      </c>
      <c r="B116" s="4" t="s">
        <v>14</v>
      </c>
      <c r="C116" s="4" t="s">
        <v>15</v>
      </c>
    </row>
    <row r="117" spans="1:5" x14ac:dyDescent="0.25">
      <c r="A117" s="5">
        <v>1014</v>
      </c>
      <c r="B117" s="5" t="s">
        <v>39</v>
      </c>
      <c r="C117" s="8">
        <f>(2184.69*1014)+6549.78</f>
        <v>2221825.44</v>
      </c>
    </row>
    <row r="118" spans="1:5" x14ac:dyDescent="0.25">
      <c r="A118" s="5">
        <v>10</v>
      </c>
      <c r="B118" s="5" t="s">
        <v>49</v>
      </c>
      <c r="C118" s="8">
        <f>2184.69*10</f>
        <v>21846.9</v>
      </c>
      <c r="D118" s="14"/>
      <c r="E118" s="15"/>
    </row>
    <row r="119" spans="1:5" x14ac:dyDescent="0.25">
      <c r="A119" s="5">
        <v>0</v>
      </c>
      <c r="B119" s="5" t="s">
        <v>50</v>
      </c>
      <c r="C119" s="8">
        <v>0</v>
      </c>
    </row>
    <row r="120" spans="1:5" x14ac:dyDescent="0.25">
      <c r="A120" s="5"/>
      <c r="B120" s="5" t="s">
        <v>51</v>
      </c>
      <c r="C120" s="8">
        <f t="shared" ref="C120" si="3">2311556.65/1281*A120</f>
        <v>0</v>
      </c>
    </row>
    <row r="121" spans="1:5" x14ac:dyDescent="0.25">
      <c r="A121" s="3"/>
      <c r="B121" s="3"/>
      <c r="C121" s="11"/>
    </row>
    <row r="122" spans="1:5" x14ac:dyDescent="0.25">
      <c r="A122" s="2" t="s">
        <v>76</v>
      </c>
      <c r="B122" s="3"/>
    </row>
    <row r="124" spans="1:5" x14ac:dyDescent="0.25">
      <c r="A124" s="4" t="s">
        <v>13</v>
      </c>
      <c r="B124" s="4" t="s">
        <v>14</v>
      </c>
      <c r="C124" s="4" t="s">
        <v>15</v>
      </c>
    </row>
    <row r="125" spans="1:5" x14ac:dyDescent="0.25">
      <c r="A125" s="5">
        <v>960</v>
      </c>
      <c r="B125" s="5" t="s">
        <v>39</v>
      </c>
      <c r="C125" s="8">
        <v>2097939.54</v>
      </c>
    </row>
    <row r="126" spans="1:5" x14ac:dyDescent="0.25">
      <c r="A126" s="5">
        <v>10</v>
      </c>
      <c r="B126" s="5" t="s">
        <v>49</v>
      </c>
      <c r="C126" s="8">
        <v>5138.95</v>
      </c>
      <c r="D126" s="14"/>
    </row>
    <row r="127" spans="1:5" x14ac:dyDescent="0.25">
      <c r="A127" s="5">
        <v>0</v>
      </c>
      <c r="B127" s="5" t="s">
        <v>50</v>
      </c>
      <c r="C127" s="8">
        <v>0</v>
      </c>
    </row>
    <row r="128" spans="1:5" x14ac:dyDescent="0.25">
      <c r="A128" s="5"/>
      <c r="B128" s="5" t="s">
        <v>51</v>
      </c>
      <c r="C128" s="8">
        <f t="shared" ref="C128" si="4">2311556.65/1281*A128</f>
        <v>0</v>
      </c>
    </row>
    <row r="130" spans="1:3" x14ac:dyDescent="0.25">
      <c r="A130" s="2" t="s">
        <v>79</v>
      </c>
      <c r="B130" s="3"/>
    </row>
    <row r="131" spans="1:3" x14ac:dyDescent="0.25">
      <c r="A131" s="2"/>
      <c r="B131" s="3"/>
    </row>
    <row r="132" spans="1:3" x14ac:dyDescent="0.25">
      <c r="A132" s="5" t="s">
        <v>13</v>
      </c>
      <c r="B132" s="5" t="s">
        <v>14</v>
      </c>
      <c r="C132" s="6" t="s">
        <v>15</v>
      </c>
    </row>
    <row r="133" spans="1:3" x14ac:dyDescent="0.25">
      <c r="A133" s="5">
        <v>857</v>
      </c>
      <c r="B133" s="5">
        <v>100</v>
      </c>
      <c r="C133" s="6">
        <v>2462041.656</v>
      </c>
    </row>
    <row r="134" spans="1:3" x14ac:dyDescent="0.25">
      <c r="A134" s="5">
        <v>1</v>
      </c>
      <c r="B134" s="5">
        <v>80</v>
      </c>
      <c r="C134" s="6">
        <v>1859.2339999999999</v>
      </c>
    </row>
    <row r="135" spans="1:3" x14ac:dyDescent="0.25">
      <c r="A135" s="5">
        <v>0</v>
      </c>
      <c r="B135" s="5">
        <v>0</v>
      </c>
      <c r="C135" s="6">
        <v>0</v>
      </c>
    </row>
    <row r="136" spans="1:3" x14ac:dyDescent="0.25">
      <c r="A136" s="5">
        <v>0</v>
      </c>
      <c r="B136" s="5">
        <v>0</v>
      </c>
      <c r="C136" s="6">
        <v>0</v>
      </c>
    </row>
    <row r="137" spans="1:3" x14ac:dyDescent="0.25">
      <c r="A137" s="3"/>
      <c r="B137" s="3"/>
      <c r="C137" s="7"/>
    </row>
    <row r="138" spans="1:3" x14ac:dyDescent="0.25">
      <c r="A138" s="2" t="s">
        <v>86</v>
      </c>
      <c r="B138" s="3"/>
    </row>
    <row r="139" spans="1:3" x14ac:dyDescent="0.25">
      <c r="A139" s="2"/>
      <c r="B139" s="3"/>
    </row>
    <row r="140" spans="1:3" x14ac:dyDescent="0.25">
      <c r="A140" s="5" t="s">
        <v>13</v>
      </c>
      <c r="B140" s="5" t="s">
        <v>14</v>
      </c>
      <c r="C140" s="6" t="s">
        <v>15</v>
      </c>
    </row>
    <row r="141" spans="1:3" x14ac:dyDescent="0.25">
      <c r="A141" s="5">
        <v>773</v>
      </c>
      <c r="B141" s="5" t="s">
        <v>39</v>
      </c>
      <c r="C141" s="6">
        <v>1988870.35</v>
      </c>
    </row>
    <row r="142" spans="1:3" x14ac:dyDescent="0.25">
      <c r="A142" s="5">
        <v>2</v>
      </c>
      <c r="B142" s="5" t="s">
        <v>49</v>
      </c>
      <c r="C142" s="6">
        <v>2672.84</v>
      </c>
    </row>
    <row r="143" spans="1:3" x14ac:dyDescent="0.25">
      <c r="A143" s="5">
        <v>0</v>
      </c>
      <c r="B143" s="5" t="s">
        <v>50</v>
      </c>
      <c r="C143" s="6">
        <v>0</v>
      </c>
    </row>
    <row r="144" spans="1:3" x14ac:dyDescent="0.25">
      <c r="A144" s="5">
        <v>0</v>
      </c>
      <c r="B144" s="5" t="s">
        <v>51</v>
      </c>
      <c r="C144" s="6">
        <v>0</v>
      </c>
    </row>
    <row r="145" spans="1:3" x14ac:dyDescent="0.25">
      <c r="A145" s="3"/>
      <c r="B145" s="3"/>
      <c r="C145" s="7"/>
    </row>
    <row r="146" spans="1:3" x14ac:dyDescent="0.25">
      <c r="A146" s="3"/>
      <c r="B146" s="3"/>
      <c r="C146" s="7"/>
    </row>
    <row r="148" spans="1:3" x14ac:dyDescent="0.25">
      <c r="A148" s="2" t="s">
        <v>19</v>
      </c>
      <c r="B148" s="3"/>
    </row>
    <row r="150" spans="1:3" x14ac:dyDescent="0.25">
      <c r="A150" s="4" t="s">
        <v>13</v>
      </c>
      <c r="B150" s="4" t="s">
        <v>14</v>
      </c>
      <c r="C150" s="4" t="s">
        <v>15</v>
      </c>
    </row>
    <row r="151" spans="1:3" x14ac:dyDescent="0.25">
      <c r="A151" s="5">
        <f>+(3058+3042)/2</f>
        <v>3050</v>
      </c>
      <c r="B151" s="5" t="s">
        <v>20</v>
      </c>
      <c r="C151" s="8">
        <v>10246040.810000001</v>
      </c>
    </row>
    <row r="152" spans="1:3" x14ac:dyDescent="0.25">
      <c r="A152" s="5">
        <f>+(16+6)/2</f>
        <v>11</v>
      </c>
      <c r="B152" s="5" t="s">
        <v>21</v>
      </c>
      <c r="C152" s="8">
        <f>3450*0.8*A152</f>
        <v>30360</v>
      </c>
    </row>
    <row r="153" spans="1:3" x14ac:dyDescent="0.25">
      <c r="A153" s="5">
        <f>+(8+6)/2</f>
        <v>7</v>
      </c>
      <c r="B153" s="5" t="s">
        <v>22</v>
      </c>
      <c r="C153" s="8">
        <f>3450*0.6*A153</f>
        <v>14490</v>
      </c>
    </row>
    <row r="154" spans="1:3" x14ac:dyDescent="0.25">
      <c r="A154" s="5">
        <f>+(38+32)/2</f>
        <v>35</v>
      </c>
      <c r="B154" s="5" t="s">
        <v>23</v>
      </c>
      <c r="C154" s="8">
        <v>0</v>
      </c>
    </row>
    <row r="157" spans="1:3" x14ac:dyDescent="0.25">
      <c r="A157" s="2" t="s">
        <v>24</v>
      </c>
      <c r="B157" s="3"/>
    </row>
    <row r="159" spans="1:3" x14ac:dyDescent="0.25">
      <c r="A159" s="4" t="s">
        <v>13</v>
      </c>
      <c r="B159" s="4" t="s">
        <v>14</v>
      </c>
      <c r="C159" s="4" t="s">
        <v>15</v>
      </c>
    </row>
    <row r="160" spans="1:3" x14ac:dyDescent="0.25">
      <c r="A160" s="5">
        <f>+(2943+2869)/2</f>
        <v>2906</v>
      </c>
      <c r="B160" s="5" t="s">
        <v>20</v>
      </c>
      <c r="C160" s="8">
        <v>10247038.396</v>
      </c>
    </row>
    <row r="161" spans="1:3" x14ac:dyDescent="0.25">
      <c r="A161" s="9">
        <f>+(5+10)/2</f>
        <v>7.5</v>
      </c>
      <c r="B161" s="5" t="s">
        <v>21</v>
      </c>
      <c r="C161" s="8">
        <v>26446.245000000003</v>
      </c>
    </row>
    <row r="162" spans="1:3" x14ac:dyDescent="0.25">
      <c r="A162" s="9">
        <f>+(2+3)/2</f>
        <v>2.5</v>
      </c>
      <c r="B162" s="5" t="s">
        <v>22</v>
      </c>
      <c r="C162" s="8">
        <v>8815.4150000000009</v>
      </c>
    </row>
    <row r="163" spans="1:3" x14ac:dyDescent="0.25">
      <c r="A163" s="5">
        <f>+(31+37)/2</f>
        <v>34</v>
      </c>
      <c r="B163" s="5" t="s">
        <v>23</v>
      </c>
      <c r="C163" s="8">
        <v>0</v>
      </c>
    </row>
    <row r="166" spans="1:3" x14ac:dyDescent="0.25">
      <c r="A166" s="2" t="s">
        <v>25</v>
      </c>
      <c r="B166" s="3"/>
    </row>
    <row r="168" spans="1:3" x14ac:dyDescent="0.25">
      <c r="A168" s="4" t="s">
        <v>13</v>
      </c>
      <c r="B168" s="4" t="s">
        <v>14</v>
      </c>
      <c r="C168" s="4" t="s">
        <v>15</v>
      </c>
    </row>
    <row r="169" spans="1:3" x14ac:dyDescent="0.25">
      <c r="A169" s="5">
        <f>+(3128+3160)/2</f>
        <v>3144</v>
      </c>
      <c r="B169" s="5" t="s">
        <v>20</v>
      </c>
      <c r="C169" s="8">
        <v>13712219.592</v>
      </c>
    </row>
    <row r="170" spans="1:3" x14ac:dyDescent="0.25">
      <c r="A170" s="5">
        <f>+(8+6)/2</f>
        <v>7</v>
      </c>
      <c r="B170" s="5" t="s">
        <v>21</v>
      </c>
      <c r="C170" s="8">
        <v>30529.751</v>
      </c>
    </row>
    <row r="171" spans="1:3" x14ac:dyDescent="0.25">
      <c r="A171" s="5">
        <f>+(1+3)/2</f>
        <v>2</v>
      </c>
      <c r="B171" s="5" t="s">
        <v>22</v>
      </c>
      <c r="C171" s="8">
        <v>8722.7860000000001</v>
      </c>
    </row>
    <row r="172" spans="1:3" x14ac:dyDescent="0.25">
      <c r="A172" s="9">
        <f>+(32+27)/2</f>
        <v>29.5</v>
      </c>
      <c r="B172" s="5" t="s">
        <v>23</v>
      </c>
      <c r="C172" s="8">
        <v>0</v>
      </c>
    </row>
    <row r="173" spans="1:3" x14ac:dyDescent="0.25">
      <c r="A173" s="10"/>
      <c r="B173" s="3"/>
      <c r="C173" s="11"/>
    </row>
    <row r="174" spans="1:3" x14ac:dyDescent="0.25">
      <c r="A174" s="10"/>
      <c r="B174" s="3"/>
      <c r="C174" s="11"/>
    </row>
    <row r="175" spans="1:3" x14ac:dyDescent="0.25">
      <c r="A175" s="2" t="s">
        <v>26</v>
      </c>
      <c r="B175" s="3"/>
    </row>
    <row r="177" spans="1:3" x14ac:dyDescent="0.25">
      <c r="A177" s="4" t="s">
        <v>13</v>
      </c>
      <c r="B177" s="4" t="s">
        <v>14</v>
      </c>
      <c r="C177" s="4" t="s">
        <v>15</v>
      </c>
    </row>
    <row r="178" spans="1:3" x14ac:dyDescent="0.25">
      <c r="A178" s="5">
        <v>3060</v>
      </c>
      <c r="B178" s="5" t="s">
        <v>20</v>
      </c>
      <c r="C178" s="8">
        <v>15351493</v>
      </c>
    </row>
    <row r="179" spans="1:3" x14ac:dyDescent="0.25">
      <c r="A179" s="5">
        <v>35</v>
      </c>
      <c r="B179" s="5" t="s">
        <v>21</v>
      </c>
      <c r="C179" s="8">
        <v>173323</v>
      </c>
    </row>
    <row r="180" spans="1:3" x14ac:dyDescent="0.25">
      <c r="A180" s="5">
        <v>5</v>
      </c>
      <c r="B180" s="5" t="s">
        <v>22</v>
      </c>
      <c r="C180" s="8">
        <v>24760.45</v>
      </c>
    </row>
    <row r="181" spans="1:3" x14ac:dyDescent="0.25">
      <c r="A181" s="9">
        <v>40</v>
      </c>
      <c r="B181" s="5" t="s">
        <v>23</v>
      </c>
      <c r="C181" s="8"/>
    </row>
    <row r="183" spans="1:3" x14ac:dyDescent="0.25">
      <c r="A183" s="2" t="s">
        <v>40</v>
      </c>
      <c r="B183" s="3"/>
    </row>
    <row r="185" spans="1:3" x14ac:dyDescent="0.25">
      <c r="A185" s="4" t="s">
        <v>13</v>
      </c>
      <c r="B185" s="4" t="s">
        <v>14</v>
      </c>
      <c r="C185" s="4" t="s">
        <v>15</v>
      </c>
    </row>
    <row r="186" spans="1:3" x14ac:dyDescent="0.25">
      <c r="A186" s="5">
        <f>2850</f>
        <v>2850</v>
      </c>
      <c r="B186" s="5" t="s">
        <v>39</v>
      </c>
      <c r="C186" s="8">
        <v>16068171.464166665</v>
      </c>
    </row>
    <row r="187" spans="1:3" x14ac:dyDescent="0.25">
      <c r="A187" s="5">
        <v>80</v>
      </c>
      <c r="B187" s="5" t="s">
        <v>41</v>
      </c>
      <c r="C187" s="8">
        <v>445564.54666666663</v>
      </c>
    </row>
    <row r="188" spans="1:3" x14ac:dyDescent="0.25">
      <c r="A188" s="5">
        <v>50</v>
      </c>
      <c r="B188" s="5" t="s">
        <v>42</v>
      </c>
      <c r="C188" s="8">
        <v>278477.84166666667</v>
      </c>
    </row>
    <row r="189" spans="1:3" x14ac:dyDescent="0.25">
      <c r="A189" s="5">
        <v>45</v>
      </c>
      <c r="B189" s="5" t="s">
        <v>43</v>
      </c>
      <c r="C189" s="8">
        <v>250630.0575</v>
      </c>
    </row>
    <row r="190" spans="1:3" x14ac:dyDescent="0.25">
      <c r="A190" s="9">
        <v>35</v>
      </c>
      <c r="B190" s="5" t="s">
        <v>44</v>
      </c>
      <c r="C190" s="8">
        <v>0</v>
      </c>
    </row>
    <row r="191" spans="1:3" x14ac:dyDescent="0.25">
      <c r="A191" s="10"/>
      <c r="B191" s="3"/>
      <c r="C191" s="11"/>
    </row>
    <row r="192" spans="1:3" x14ac:dyDescent="0.25">
      <c r="A192" s="10"/>
      <c r="B192" s="3"/>
      <c r="C192" s="11"/>
    </row>
    <row r="193" spans="1:4" x14ac:dyDescent="0.25">
      <c r="A193" s="2" t="s">
        <v>52</v>
      </c>
      <c r="B193" s="3"/>
    </row>
    <row r="195" spans="1:4" x14ac:dyDescent="0.25">
      <c r="A195" s="4" t="s">
        <v>13</v>
      </c>
      <c r="B195" s="4" t="s">
        <v>14</v>
      </c>
      <c r="C195" s="4" t="s">
        <v>15</v>
      </c>
    </row>
    <row r="196" spans="1:4" x14ac:dyDescent="0.25">
      <c r="A196" s="5">
        <f>3177+147</f>
        <v>3324</v>
      </c>
      <c r="B196" s="5" t="s">
        <v>39</v>
      </c>
      <c r="C196" s="8">
        <f>14914098+711054</f>
        <v>15625152</v>
      </c>
    </row>
    <row r="197" spans="1:4" x14ac:dyDescent="0.25">
      <c r="A197" s="5">
        <v>88</v>
      </c>
      <c r="B197" s="5" t="s">
        <v>49</v>
      </c>
      <c r="C197" s="8">
        <f>266392-6000</f>
        <v>260392</v>
      </c>
    </row>
    <row r="198" spans="1:4" x14ac:dyDescent="0.25">
      <c r="A198" s="5">
        <v>2</v>
      </c>
      <c r="B198" s="5" t="s">
        <v>50</v>
      </c>
      <c r="C198" s="8">
        <v>6000</v>
      </c>
    </row>
    <row r="199" spans="1:4" x14ac:dyDescent="0.25">
      <c r="A199" s="5"/>
      <c r="B199" s="5" t="s">
        <v>51</v>
      </c>
      <c r="C199" s="8">
        <v>0</v>
      </c>
    </row>
    <row r="200" spans="1:4" x14ac:dyDescent="0.25">
      <c r="A200" s="9"/>
      <c r="B200" s="5"/>
      <c r="C200" s="8"/>
    </row>
    <row r="202" spans="1:4" x14ac:dyDescent="0.25">
      <c r="A202" s="2" t="s">
        <v>61</v>
      </c>
      <c r="B202" s="3"/>
    </row>
    <row r="204" spans="1:4" x14ac:dyDescent="0.25">
      <c r="A204" s="4" t="s">
        <v>13</v>
      </c>
      <c r="B204" s="4" t="s">
        <v>14</v>
      </c>
      <c r="C204" s="4" t="s">
        <v>15</v>
      </c>
    </row>
    <row r="205" spans="1:4" x14ac:dyDescent="0.25">
      <c r="A205" s="5">
        <v>3194</v>
      </c>
      <c r="B205" s="5" t="s">
        <v>39</v>
      </c>
      <c r="C205" s="8">
        <v>16418023.950000001</v>
      </c>
    </row>
    <row r="206" spans="1:4" x14ac:dyDescent="0.25">
      <c r="A206" s="5">
        <v>4</v>
      </c>
      <c r="B206" s="5" t="s">
        <v>49</v>
      </c>
      <c r="C206" s="8">
        <v>10330.959999999999</v>
      </c>
    </row>
    <row r="207" spans="1:4" x14ac:dyDescent="0.25">
      <c r="A207" s="5">
        <v>2</v>
      </c>
      <c r="B207" s="5" t="s">
        <v>50</v>
      </c>
      <c r="C207" s="8">
        <v>6175.07</v>
      </c>
      <c r="D207" s="14"/>
    </row>
    <row r="208" spans="1:4" x14ac:dyDescent="0.25">
      <c r="A208" s="5"/>
      <c r="B208" s="5" t="s">
        <v>51</v>
      </c>
      <c r="C208" s="8">
        <v>0</v>
      </c>
    </row>
    <row r="209" spans="1:3" x14ac:dyDescent="0.25">
      <c r="A209" s="9"/>
      <c r="B209" s="5"/>
      <c r="C209" s="8"/>
    </row>
    <row r="210" spans="1:3" x14ac:dyDescent="0.25">
      <c r="A210" s="10"/>
      <c r="B210" s="3"/>
      <c r="C210" s="11"/>
    </row>
    <row r="211" spans="1:3" x14ac:dyDescent="0.25">
      <c r="A211" s="2" t="s">
        <v>67</v>
      </c>
      <c r="B211" s="3"/>
    </row>
    <row r="213" spans="1:3" x14ac:dyDescent="0.25">
      <c r="A213" s="4" t="s">
        <v>13</v>
      </c>
      <c r="B213" s="4" t="s">
        <v>14</v>
      </c>
      <c r="C213" s="4" t="s">
        <v>15</v>
      </c>
    </row>
    <row r="214" spans="1:3" x14ac:dyDescent="0.25">
      <c r="A214" s="5">
        <v>2635</v>
      </c>
      <c r="B214" s="5" t="s">
        <v>39</v>
      </c>
      <c r="C214" s="8">
        <v>13816123.709999999</v>
      </c>
    </row>
    <row r="215" spans="1:3" x14ac:dyDescent="0.25">
      <c r="A215" s="5">
        <v>71</v>
      </c>
      <c r="B215" s="5" t="s">
        <v>49</v>
      </c>
      <c r="C215" s="8">
        <v>371911.49</v>
      </c>
    </row>
    <row r="216" spans="1:3" x14ac:dyDescent="0.25">
      <c r="A216" s="5">
        <v>4</v>
      </c>
      <c r="B216" s="5" t="s">
        <v>50</v>
      </c>
      <c r="C216" s="8">
        <v>20952.759999999998</v>
      </c>
    </row>
    <row r="217" spans="1:3" x14ac:dyDescent="0.25">
      <c r="A217" s="5">
        <v>18</v>
      </c>
      <c r="B217" s="5" t="s">
        <v>51</v>
      </c>
      <c r="C217" s="8">
        <v>0</v>
      </c>
    </row>
    <row r="218" spans="1:3" x14ac:dyDescent="0.25">
      <c r="A218" s="9"/>
      <c r="B218" s="5"/>
      <c r="C218" s="8"/>
    </row>
    <row r="219" spans="1:3" x14ac:dyDescent="0.25">
      <c r="A219" s="10"/>
      <c r="B219" s="3"/>
      <c r="C219" s="11"/>
    </row>
    <row r="220" spans="1:3" x14ac:dyDescent="0.25">
      <c r="A220" s="2" t="s">
        <v>77</v>
      </c>
      <c r="B220" s="3"/>
    </row>
    <row r="222" spans="1:3" x14ac:dyDescent="0.25">
      <c r="A222" s="4" t="s">
        <v>13</v>
      </c>
      <c r="B222" s="4" t="s">
        <v>14</v>
      </c>
      <c r="C222" s="4" t="s">
        <v>15</v>
      </c>
    </row>
    <row r="223" spans="1:3" x14ac:dyDescent="0.25">
      <c r="A223" s="5">
        <v>2666</v>
      </c>
      <c r="B223" s="5" t="s">
        <v>39</v>
      </c>
      <c r="C223" s="8">
        <v>13758277.390000001</v>
      </c>
    </row>
    <row r="224" spans="1:3" x14ac:dyDescent="0.25">
      <c r="A224" s="5">
        <v>51</v>
      </c>
      <c r="B224" s="5" t="s">
        <v>49</v>
      </c>
      <c r="C224" s="8">
        <v>190835.73</v>
      </c>
    </row>
    <row r="225" spans="1:3" x14ac:dyDescent="0.25">
      <c r="A225" s="5">
        <v>9</v>
      </c>
      <c r="B225" s="5" t="s">
        <v>50</v>
      </c>
      <c r="C225" s="8">
        <v>13414.52</v>
      </c>
    </row>
    <row r="226" spans="1:3" x14ac:dyDescent="0.25">
      <c r="A226" s="5"/>
      <c r="B226" s="5" t="s">
        <v>51</v>
      </c>
      <c r="C226" s="8">
        <v>0</v>
      </c>
    </row>
    <row r="227" spans="1:3" x14ac:dyDescent="0.25">
      <c r="A227" s="9"/>
      <c r="B227" s="5"/>
      <c r="C227" s="8"/>
    </row>
    <row r="228" spans="1:3" x14ac:dyDescent="0.25">
      <c r="A228" s="10"/>
      <c r="B228" s="3"/>
      <c r="C228" s="11"/>
    </row>
    <row r="229" spans="1:3" x14ac:dyDescent="0.25">
      <c r="A229" s="2" t="s">
        <v>83</v>
      </c>
      <c r="B229" s="18"/>
      <c r="C229" s="19"/>
    </row>
    <row r="231" spans="1:3" x14ac:dyDescent="0.25">
      <c r="A231" s="4" t="s">
        <v>13</v>
      </c>
      <c r="B231" s="4" t="s">
        <v>14</v>
      </c>
      <c r="C231" s="4" t="s">
        <v>15</v>
      </c>
    </row>
    <row r="232" spans="1:3" x14ac:dyDescent="0.25">
      <c r="A232" s="5">
        <v>3342</v>
      </c>
      <c r="B232" s="5" t="s">
        <v>39</v>
      </c>
      <c r="C232" s="8">
        <v>17602652.569999993</v>
      </c>
    </row>
    <row r="233" spans="1:3" x14ac:dyDescent="0.25">
      <c r="A233" s="5">
        <v>37</v>
      </c>
      <c r="B233" s="5" t="s">
        <v>49</v>
      </c>
      <c r="C233" s="8">
        <v>129722.41</v>
      </c>
    </row>
    <row r="234" spans="1:3" x14ac:dyDescent="0.25">
      <c r="A234" s="5">
        <v>5</v>
      </c>
      <c r="B234" s="5" t="s">
        <v>50</v>
      </c>
      <c r="C234" s="8">
        <v>16000</v>
      </c>
    </row>
    <row r="235" spans="1:3" x14ac:dyDescent="0.25">
      <c r="A235" s="5"/>
      <c r="B235" s="5" t="s">
        <v>51</v>
      </c>
      <c r="C235" s="8">
        <v>0</v>
      </c>
    </row>
    <row r="236" spans="1:3" x14ac:dyDescent="0.25">
      <c r="A236" s="9"/>
      <c r="B236" s="5"/>
      <c r="C236" s="8"/>
    </row>
    <row r="237" spans="1:3" x14ac:dyDescent="0.25">
      <c r="A237" s="10"/>
      <c r="B237" s="3"/>
      <c r="C237" s="11"/>
    </row>
    <row r="238" spans="1:3" x14ac:dyDescent="0.25">
      <c r="A238" s="2" t="s">
        <v>87</v>
      </c>
      <c r="B238" s="18"/>
      <c r="C238" s="19"/>
    </row>
    <row r="240" spans="1:3" x14ac:dyDescent="0.25">
      <c r="A240" s="4" t="s">
        <v>13</v>
      </c>
      <c r="B240" s="4" t="s">
        <v>14</v>
      </c>
      <c r="C240" s="4" t="s">
        <v>15</v>
      </c>
    </row>
    <row r="241" spans="1:6" x14ac:dyDescent="0.25">
      <c r="A241" s="5">
        <v>3198</v>
      </c>
      <c r="B241" s="5" t="s">
        <v>39</v>
      </c>
      <c r="C241" s="8">
        <v>17121657.5</v>
      </c>
    </row>
    <row r="242" spans="1:6" x14ac:dyDescent="0.25">
      <c r="A242" s="5">
        <v>30</v>
      </c>
      <c r="B242" s="5" t="s">
        <v>49</v>
      </c>
      <c r="C242" s="8">
        <v>113412.73000000001</v>
      </c>
    </row>
    <row r="243" spans="1:6" x14ac:dyDescent="0.25">
      <c r="A243" s="5">
        <v>10</v>
      </c>
      <c r="B243" s="5" t="s">
        <v>50</v>
      </c>
      <c r="C243" s="8">
        <v>32929.760000000002</v>
      </c>
      <c r="D243" s="14"/>
      <c r="F243" s="15">
        <f>+D243-E243</f>
        <v>0</v>
      </c>
    </row>
    <row r="244" spans="1:6" x14ac:dyDescent="0.25">
      <c r="A244" s="5">
        <v>2</v>
      </c>
      <c r="B244" s="5" t="s">
        <v>51</v>
      </c>
      <c r="C244" s="8">
        <v>0</v>
      </c>
    </row>
    <row r="245" spans="1:6" x14ac:dyDescent="0.25">
      <c r="A245" s="9"/>
      <c r="B245" s="5"/>
      <c r="C245" s="8"/>
    </row>
    <row r="247" spans="1:6" x14ac:dyDescent="0.25">
      <c r="A247" s="4" t="s">
        <v>13</v>
      </c>
      <c r="B247" s="4" t="s">
        <v>14</v>
      </c>
      <c r="C247" s="4" t="s">
        <v>15</v>
      </c>
    </row>
    <row r="248" spans="1:6" x14ac:dyDescent="0.25">
      <c r="A248" s="5">
        <v>186</v>
      </c>
      <c r="B248" s="5" t="s">
        <v>27</v>
      </c>
      <c r="C248" s="6">
        <v>8974839.1600000001</v>
      </c>
    </row>
    <row r="249" spans="1:6" x14ac:dyDescent="0.25">
      <c r="A249" s="5">
        <v>34</v>
      </c>
      <c r="B249" s="5" t="s">
        <v>20</v>
      </c>
      <c r="C249" s="6">
        <v>1363974.38</v>
      </c>
    </row>
    <row r="250" spans="1:6" x14ac:dyDescent="0.25">
      <c r="A250" s="5">
        <v>7</v>
      </c>
      <c r="B250" s="5" t="s">
        <v>21</v>
      </c>
      <c r="C250" s="6">
        <v>231729.71</v>
      </c>
    </row>
    <row r="251" spans="1:6" x14ac:dyDescent="0.25">
      <c r="A251" s="5">
        <v>0</v>
      </c>
      <c r="B251" s="5" t="s">
        <v>28</v>
      </c>
      <c r="C251" s="12">
        <v>0</v>
      </c>
    </row>
    <row r="252" spans="1:6" x14ac:dyDescent="0.25">
      <c r="A252" s="3"/>
      <c r="B252" s="3"/>
    </row>
    <row r="253" spans="1:6" x14ac:dyDescent="0.25">
      <c r="A253" t="s">
        <v>70</v>
      </c>
    </row>
    <row r="254" spans="1:6" x14ac:dyDescent="0.25">
      <c r="A254" s="2" t="s">
        <v>29</v>
      </c>
    </row>
    <row r="256" spans="1:6" x14ac:dyDescent="0.25">
      <c r="A256" s="4" t="s">
        <v>13</v>
      </c>
      <c r="B256" s="4" t="s">
        <v>14</v>
      </c>
      <c r="C256" s="4" t="s">
        <v>15</v>
      </c>
    </row>
    <row r="257" spans="1:3" x14ac:dyDescent="0.25">
      <c r="A257" s="5">
        <v>183</v>
      </c>
      <c r="B257" s="5" t="s">
        <v>27</v>
      </c>
      <c r="C257" s="6">
        <v>8943922.3800000008</v>
      </c>
    </row>
    <row r="258" spans="1:3" x14ac:dyDescent="0.25">
      <c r="A258" s="5">
        <v>25</v>
      </c>
      <c r="B258" s="5" t="s">
        <v>20</v>
      </c>
      <c r="C258" s="6">
        <v>1008659.67</v>
      </c>
    </row>
    <row r="259" spans="1:3" x14ac:dyDescent="0.25">
      <c r="A259" s="5">
        <v>5</v>
      </c>
      <c r="B259" s="5" t="s">
        <v>21</v>
      </c>
      <c r="C259" s="6">
        <v>136345.14000000001</v>
      </c>
    </row>
    <row r="260" spans="1:3" x14ac:dyDescent="0.25">
      <c r="A260" s="5">
        <v>0</v>
      </c>
      <c r="B260" s="5" t="s">
        <v>28</v>
      </c>
      <c r="C260" s="6">
        <v>0</v>
      </c>
    </row>
    <row r="263" spans="1:3" x14ac:dyDescent="0.25">
      <c r="A263" s="2" t="s">
        <v>30</v>
      </c>
    </row>
    <row r="265" spans="1:3" x14ac:dyDescent="0.25">
      <c r="A265" s="4" t="s">
        <v>13</v>
      </c>
      <c r="B265" s="4" t="s">
        <v>14</v>
      </c>
      <c r="C265" s="4" t="s">
        <v>15</v>
      </c>
    </row>
    <row r="266" spans="1:3" x14ac:dyDescent="0.25">
      <c r="A266" s="5">
        <v>190</v>
      </c>
      <c r="B266" s="5" t="s">
        <v>27</v>
      </c>
      <c r="C266" s="13">
        <v>7910709.0899999999</v>
      </c>
    </row>
    <row r="267" spans="1:3" x14ac:dyDescent="0.25">
      <c r="A267" s="5">
        <v>13</v>
      </c>
      <c r="B267" s="5" t="s">
        <v>20</v>
      </c>
      <c r="C267" s="13">
        <v>411744.69</v>
      </c>
    </row>
    <row r="268" spans="1:3" x14ac:dyDescent="0.25">
      <c r="A268" s="5">
        <v>3</v>
      </c>
      <c r="B268" s="5" t="s">
        <v>21</v>
      </c>
      <c r="C268" s="13">
        <v>61591.56</v>
      </c>
    </row>
    <row r="269" spans="1:3" x14ac:dyDescent="0.25">
      <c r="A269" s="5">
        <v>1</v>
      </c>
      <c r="B269" s="5" t="s">
        <v>28</v>
      </c>
      <c r="C269" s="13">
        <v>0</v>
      </c>
    </row>
    <row r="271" spans="1:3" x14ac:dyDescent="0.25">
      <c r="A271" s="2" t="s">
        <v>31</v>
      </c>
    </row>
    <row r="273" spans="1:3" x14ac:dyDescent="0.25">
      <c r="A273" s="4" t="s">
        <v>13</v>
      </c>
      <c r="B273" s="4" t="s">
        <v>14</v>
      </c>
      <c r="C273" s="4" t="s">
        <v>15</v>
      </c>
    </row>
    <row r="274" spans="1:3" x14ac:dyDescent="0.25">
      <c r="A274" s="5">
        <v>196</v>
      </c>
      <c r="B274" s="5" t="s">
        <v>27</v>
      </c>
      <c r="C274" s="13">
        <v>5345689.9400000004</v>
      </c>
    </row>
    <row r="275" spans="1:3" x14ac:dyDescent="0.25">
      <c r="A275" s="5">
        <v>10</v>
      </c>
      <c r="B275" s="5" t="s">
        <v>20</v>
      </c>
      <c r="C275" s="13">
        <v>191265.32</v>
      </c>
    </row>
    <row r="276" spans="1:3" x14ac:dyDescent="0.25">
      <c r="A276" s="5">
        <v>3</v>
      </c>
      <c r="B276" s="5" t="s">
        <v>21</v>
      </c>
      <c r="C276" s="13">
        <v>33081.17</v>
      </c>
    </row>
    <row r="277" spans="1:3" x14ac:dyDescent="0.25">
      <c r="A277" s="5">
        <v>0</v>
      </c>
      <c r="B277" s="5" t="s">
        <v>28</v>
      </c>
      <c r="C277" s="13">
        <v>0</v>
      </c>
    </row>
    <row r="279" spans="1:3" x14ac:dyDescent="0.25">
      <c r="A279" s="2" t="s">
        <v>45</v>
      </c>
    </row>
    <row r="281" spans="1:3" x14ac:dyDescent="0.25">
      <c r="A281" s="4" t="s">
        <v>13</v>
      </c>
      <c r="B281" s="4" t="s">
        <v>14</v>
      </c>
      <c r="C281" s="4" t="s">
        <v>15</v>
      </c>
    </row>
    <row r="282" spans="1:3" x14ac:dyDescent="0.25">
      <c r="A282" s="5">
        <v>189</v>
      </c>
      <c r="B282" s="5" t="s">
        <v>27</v>
      </c>
      <c r="C282" s="13">
        <f>20948.1798039216*A282</f>
        <v>3959205.9829411828</v>
      </c>
    </row>
    <row r="283" spans="1:3" x14ac:dyDescent="0.25">
      <c r="A283" s="5">
        <v>13</v>
      </c>
      <c r="B283" s="5" t="s">
        <v>20</v>
      </c>
      <c r="C283" s="13">
        <f>20948.1798039216*A283</f>
        <v>272326.33745098079</v>
      </c>
    </row>
    <row r="284" spans="1:3" x14ac:dyDescent="0.25">
      <c r="A284" s="5">
        <v>2</v>
      </c>
      <c r="B284" s="5" t="s">
        <v>21</v>
      </c>
      <c r="C284" s="13">
        <f>20948.1798039216*A284</f>
        <v>41896.359607843202</v>
      </c>
    </row>
    <row r="285" spans="1:3" x14ac:dyDescent="0.25">
      <c r="A285" s="5">
        <v>0</v>
      </c>
      <c r="B285" s="5" t="s">
        <v>28</v>
      </c>
      <c r="C285" s="13">
        <v>0</v>
      </c>
    </row>
    <row r="287" spans="1:3" x14ac:dyDescent="0.25">
      <c r="A287" s="2" t="s">
        <v>55</v>
      </c>
      <c r="B287" s="3"/>
    </row>
    <row r="289" spans="1:4" x14ac:dyDescent="0.25">
      <c r="A289" s="4" t="s">
        <v>13</v>
      </c>
      <c r="B289" s="4" t="s">
        <v>14</v>
      </c>
      <c r="C289" s="4" t="s">
        <v>15</v>
      </c>
    </row>
    <row r="290" spans="1:4" x14ac:dyDescent="0.25">
      <c r="A290" s="5">
        <v>191</v>
      </c>
      <c r="B290" s="5" t="s">
        <v>39</v>
      </c>
      <c r="C290" s="8">
        <v>3438592.62</v>
      </c>
    </row>
    <row r="291" spans="1:4" x14ac:dyDescent="0.25">
      <c r="A291" s="5">
        <v>5</v>
      </c>
      <c r="B291" s="5" t="s">
        <v>41</v>
      </c>
      <c r="C291" s="8">
        <v>73887.960000000006</v>
      </c>
    </row>
    <row r="292" spans="1:4" x14ac:dyDescent="0.25">
      <c r="A292" s="5">
        <v>1</v>
      </c>
      <c r="B292" s="5" t="s">
        <v>42</v>
      </c>
      <c r="C292" s="8">
        <v>12979.95</v>
      </c>
    </row>
    <row r="293" spans="1:4" x14ac:dyDescent="0.25">
      <c r="A293" s="5"/>
      <c r="B293" s="5" t="s">
        <v>43</v>
      </c>
      <c r="C293" s="8"/>
    </row>
    <row r="294" spans="1:4" x14ac:dyDescent="0.25">
      <c r="A294" s="9"/>
      <c r="B294" s="5" t="s">
        <v>44</v>
      </c>
      <c r="C294" s="8"/>
    </row>
    <row r="296" spans="1:4" x14ac:dyDescent="0.25">
      <c r="A296" s="2" t="s">
        <v>62</v>
      </c>
      <c r="B296" s="3"/>
    </row>
    <row r="298" spans="1:4" x14ac:dyDescent="0.25">
      <c r="A298" s="4" t="s">
        <v>13</v>
      </c>
      <c r="B298" s="4" t="s">
        <v>14</v>
      </c>
      <c r="C298" s="4" t="s">
        <v>15</v>
      </c>
    </row>
    <row r="299" spans="1:4" x14ac:dyDescent="0.25">
      <c r="A299" s="5">
        <v>198</v>
      </c>
      <c r="B299" s="5" t="s">
        <v>39</v>
      </c>
      <c r="C299" s="8">
        <v>5242463.07</v>
      </c>
    </row>
    <row r="300" spans="1:4" x14ac:dyDescent="0.25">
      <c r="A300" s="5">
        <v>3</v>
      </c>
      <c r="B300" s="5" t="s">
        <v>49</v>
      </c>
      <c r="C300" s="8">
        <v>111090.49</v>
      </c>
      <c r="D300" s="14"/>
    </row>
    <row r="301" spans="1:4" x14ac:dyDescent="0.25">
      <c r="A301" s="5">
        <v>1</v>
      </c>
      <c r="B301" s="5" t="s">
        <v>50</v>
      </c>
      <c r="C301" s="8">
        <v>20852.689999999999</v>
      </c>
    </row>
    <row r="302" spans="1:4" x14ac:dyDescent="0.25">
      <c r="A302" s="5"/>
      <c r="B302" s="5" t="s">
        <v>51</v>
      </c>
      <c r="C302" s="8"/>
    </row>
    <row r="303" spans="1:4" x14ac:dyDescent="0.25">
      <c r="A303" s="9"/>
      <c r="B303" s="5"/>
      <c r="C303" s="8"/>
    </row>
    <row r="305" spans="1:4" x14ac:dyDescent="0.25">
      <c r="A305" s="2" t="s">
        <v>71</v>
      </c>
      <c r="B305" s="3"/>
    </row>
    <row r="307" spans="1:4" x14ac:dyDescent="0.25">
      <c r="A307" s="4" t="s">
        <v>13</v>
      </c>
      <c r="B307" s="4" t="s">
        <v>14</v>
      </c>
      <c r="C307" s="4" t="s">
        <v>15</v>
      </c>
    </row>
    <row r="308" spans="1:4" x14ac:dyDescent="0.25">
      <c r="A308" s="5">
        <v>186</v>
      </c>
      <c r="B308" s="5" t="s">
        <v>39</v>
      </c>
      <c r="C308" s="8">
        <v>5193818.2</v>
      </c>
    </row>
    <row r="309" spans="1:4" x14ac:dyDescent="0.25">
      <c r="A309" s="5">
        <v>10</v>
      </c>
      <c r="B309" s="5" t="s">
        <v>49</v>
      </c>
      <c r="C309" s="8">
        <v>246695.59</v>
      </c>
    </row>
    <row r="310" spans="1:4" x14ac:dyDescent="0.25">
      <c r="A310" s="5">
        <v>0</v>
      </c>
      <c r="B310" s="5" t="s">
        <v>50</v>
      </c>
      <c r="C310" s="8">
        <v>0</v>
      </c>
      <c r="D310" s="14"/>
    </row>
    <row r="311" spans="1:4" x14ac:dyDescent="0.25">
      <c r="A311" s="5"/>
      <c r="B311" s="5" t="s">
        <v>51</v>
      </c>
      <c r="C311" s="8"/>
    </row>
    <row r="312" spans="1:4" x14ac:dyDescent="0.25">
      <c r="A312" s="9"/>
      <c r="B312" s="5"/>
      <c r="C312" s="8"/>
    </row>
    <row r="314" spans="1:4" x14ac:dyDescent="0.25">
      <c r="A314" s="2" t="s">
        <v>78</v>
      </c>
      <c r="B314" s="3"/>
    </row>
    <row r="316" spans="1:4" x14ac:dyDescent="0.25">
      <c r="A316" s="4" t="s">
        <v>13</v>
      </c>
      <c r="B316" s="4" t="s">
        <v>14</v>
      </c>
      <c r="C316" s="4" t="s">
        <v>15</v>
      </c>
    </row>
    <row r="317" spans="1:4" x14ac:dyDescent="0.25">
      <c r="A317" s="5">
        <v>173</v>
      </c>
      <c r="B317" s="5" t="s">
        <v>39</v>
      </c>
      <c r="C317" s="8">
        <v>5520946.4199999999</v>
      </c>
    </row>
    <row r="318" spans="1:4" x14ac:dyDescent="0.25">
      <c r="A318" s="5">
        <v>12</v>
      </c>
      <c r="B318" s="5" t="s">
        <v>49</v>
      </c>
      <c r="C318" s="8">
        <v>311847.28999999998</v>
      </c>
    </row>
    <row r="319" spans="1:4" x14ac:dyDescent="0.25">
      <c r="A319" s="5">
        <v>0</v>
      </c>
      <c r="B319" s="5" t="s">
        <v>50</v>
      </c>
      <c r="C319" s="8">
        <v>0</v>
      </c>
      <c r="D319" s="14"/>
    </row>
    <row r="320" spans="1:4" x14ac:dyDescent="0.25">
      <c r="A320" s="5"/>
      <c r="B320" s="5" t="s">
        <v>51</v>
      </c>
      <c r="C320" s="8"/>
    </row>
    <row r="321" spans="1:3" x14ac:dyDescent="0.25">
      <c r="A321" s="9"/>
      <c r="B321" s="5"/>
      <c r="C321" s="8"/>
    </row>
    <row r="324" spans="1:3" x14ac:dyDescent="0.25">
      <c r="A324" s="2" t="s">
        <v>88</v>
      </c>
      <c r="B324" s="3"/>
    </row>
    <row r="326" spans="1:3" x14ac:dyDescent="0.25">
      <c r="A326" s="4" t="s">
        <v>13</v>
      </c>
      <c r="B326" s="4" t="s">
        <v>14</v>
      </c>
      <c r="C326" s="4" t="s">
        <v>15</v>
      </c>
    </row>
    <row r="327" spans="1:3" x14ac:dyDescent="0.25">
      <c r="A327" s="5">
        <v>167</v>
      </c>
      <c r="B327" s="5" t="s">
        <v>39</v>
      </c>
      <c r="C327" s="8">
        <v>6217505.7300000004</v>
      </c>
    </row>
    <row r="328" spans="1:3" x14ac:dyDescent="0.25">
      <c r="A328" s="5">
        <v>5</v>
      </c>
      <c r="B328" s="5" t="s">
        <v>49</v>
      </c>
      <c r="C328" s="6">
        <v>150402.19</v>
      </c>
    </row>
    <row r="329" spans="1:3" x14ac:dyDescent="0.25">
      <c r="A329" s="5">
        <v>0</v>
      </c>
      <c r="B329" s="5" t="s">
        <v>50</v>
      </c>
      <c r="C329" s="8"/>
    </row>
    <row r="330" spans="1:3" x14ac:dyDescent="0.25">
      <c r="A330" s="5"/>
      <c r="B330" s="5" t="s">
        <v>51</v>
      </c>
      <c r="C330" s="8"/>
    </row>
    <row r="331" spans="1:3" x14ac:dyDescent="0.25">
      <c r="A331" s="9"/>
      <c r="B331" s="5"/>
      <c r="C331" s="8"/>
    </row>
    <row r="335" spans="1:3" x14ac:dyDescent="0.25">
      <c r="A335" s="2" t="s">
        <v>89</v>
      </c>
      <c r="B335" s="3"/>
    </row>
    <row r="337" spans="1:3" x14ac:dyDescent="0.25">
      <c r="A337" s="4" t="s">
        <v>13</v>
      </c>
      <c r="B337" s="4" t="s">
        <v>14</v>
      </c>
      <c r="C337" s="4" t="s">
        <v>15</v>
      </c>
    </row>
    <row r="338" spans="1:3" x14ac:dyDescent="0.25">
      <c r="A338" s="5">
        <v>161</v>
      </c>
      <c r="B338" s="5" t="s">
        <v>39</v>
      </c>
      <c r="C338" s="8">
        <v>5476830.5999999996</v>
      </c>
    </row>
    <row r="339" spans="1:3" x14ac:dyDescent="0.25">
      <c r="A339" s="5">
        <v>1</v>
      </c>
      <c r="B339" s="5" t="s">
        <v>49</v>
      </c>
      <c r="C339" s="6">
        <v>21847.17</v>
      </c>
    </row>
    <row r="340" spans="1:3" x14ac:dyDescent="0.25">
      <c r="A340" s="5">
        <v>0</v>
      </c>
      <c r="B340" s="5" t="s">
        <v>50</v>
      </c>
      <c r="C340" s="8"/>
    </row>
    <row r="341" spans="1:3" x14ac:dyDescent="0.25">
      <c r="A341" s="5"/>
      <c r="B341" s="5" t="s">
        <v>51</v>
      </c>
      <c r="C341" s="8"/>
    </row>
    <row r="342" spans="1:3" x14ac:dyDescent="0.25">
      <c r="A342" s="9"/>
      <c r="B342" s="5"/>
      <c r="C342" s="8"/>
    </row>
  </sheetData>
  <mergeCells count="29">
    <mergeCell ref="A37:E37"/>
    <mergeCell ref="A30:E30"/>
    <mergeCell ref="A22:E22"/>
    <mergeCell ref="A23:E23"/>
    <mergeCell ref="A17:E17"/>
    <mergeCell ref="A29:E29"/>
    <mergeCell ref="A35:E35"/>
    <mergeCell ref="A36:E36"/>
    <mergeCell ref="A34:E34"/>
    <mergeCell ref="A31:E31"/>
    <mergeCell ref="A32:E32"/>
    <mergeCell ref="A33:E33"/>
    <mergeCell ref="A25:E25"/>
    <mergeCell ref="A5:E5"/>
    <mergeCell ref="A6:E6"/>
    <mergeCell ref="A7:E7"/>
    <mergeCell ref="A8:E8"/>
    <mergeCell ref="A9:E9"/>
    <mergeCell ref="A10:E10"/>
    <mergeCell ref="A11:E11"/>
    <mergeCell ref="A12:E12"/>
    <mergeCell ref="A24:E24"/>
    <mergeCell ref="A18:E18"/>
    <mergeCell ref="A19:E19"/>
    <mergeCell ref="A20:E20"/>
    <mergeCell ref="A21:E21"/>
    <mergeCell ref="A13:E13"/>
    <mergeCell ref="A14:E14"/>
    <mergeCell ref="A15:E1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SALVATORE DE MAIO</cp:lastModifiedBy>
  <cp:lastPrinted>2019-11-29T13:38:48Z</cp:lastPrinted>
  <dcterms:created xsi:type="dcterms:W3CDTF">2018-07-19T10:27:55Z</dcterms:created>
  <dcterms:modified xsi:type="dcterms:W3CDTF">2024-09-13T14:16:37Z</dcterms:modified>
</cp:coreProperties>
</file>