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0"/>
  </bookViews>
  <sheets>
    <sheet name="Indicatore GSA II trim 2016" sheetId="1" r:id="rId1"/>
  </sheets>
  <definedNames>
    <definedName name="_xlnm.Print_Area" localSheetId="0">'Indicatore GSA II trim 2016'!$A$1:$S$37</definedName>
    <definedName name="_xlnm.Print_Titles" localSheetId="0">'Indicatore GSA II trim 2016'!$1:$2</definedName>
  </definedNames>
  <calcPr fullCalcOnLoad="1"/>
</workbook>
</file>

<file path=xl/sharedStrings.xml><?xml version="1.0" encoding="utf-8"?>
<sst xmlns="http://schemas.openxmlformats.org/spreadsheetml/2006/main" count="117" uniqueCount="74">
  <si>
    <t>Num. Fattura o docum. equivalente</t>
  </si>
  <si>
    <t>Data Fattura o docum. equivalente</t>
  </si>
  <si>
    <t>Data scadenza Fattura o docum. equivalente</t>
  </si>
  <si>
    <t>Numero DD di Liquidazione</t>
  </si>
  <si>
    <t>Data DD di Liquidazione</t>
  </si>
  <si>
    <t xml:space="preserve">Anno </t>
  </si>
  <si>
    <t>Data di emissione del mandato di pagamento</t>
  </si>
  <si>
    <t>N° del mandato di pagamento</t>
  </si>
  <si>
    <t>Capitolo di Spesa utilizzato per il pagamento</t>
  </si>
  <si>
    <t>COMPETENZA (solo per gli acconti mensili)</t>
  </si>
  <si>
    <t>GG. di inesigibilità (solo &gt; 0)</t>
  </si>
  <si>
    <t>Data di effettiva esigibilità del pagamento (ai fini del calcolo del periodo di inesigibilità) se &gt; data scadenza</t>
  </si>
  <si>
    <t>importo x gg. Ritardo</t>
  </si>
  <si>
    <t>Struttura di emissione del DD di Liquidazione: Dip.to</t>
  </si>
  <si>
    <t>Struttura di emissione del DD di Liquidazione: D.G.</t>
  </si>
  <si>
    <t>Struttura di emissione del DD di Liquidazione: UOD</t>
  </si>
  <si>
    <t>Importo Fattura o Doc. equivalente (se inferiore: importo dovuto, liquidato e pagato)</t>
  </si>
  <si>
    <t>BENEFICIARIO: Ragione Sociale o Cognome di persona fisica</t>
  </si>
  <si>
    <t>BENEFICIARIO: Nomi di persona fisica</t>
  </si>
  <si>
    <t>GG. Ritardo</t>
  </si>
  <si>
    <t>TOTALE</t>
  </si>
  <si>
    <t>Indicatore di Tempestività</t>
  </si>
  <si>
    <t>giorni</t>
  </si>
  <si>
    <t>INDICATORE DI TEMPESTIVITA' DEI PAGAMENTI della GSA: II trimestre 2016</t>
  </si>
  <si>
    <t>PROV.SICULA CC.RR.M.I. RELIGIOSI CAMILLIANI</t>
  </si>
  <si>
    <t>Acconto aprile 2016</t>
  </si>
  <si>
    <t>Acconto maggio 2016</t>
  </si>
  <si>
    <t>Acconto giugno 2016</t>
  </si>
  <si>
    <t>Accordo del 27/10/2014</t>
  </si>
  <si>
    <t>Saldo 2015 (parziale)</t>
  </si>
  <si>
    <t>Accordo del 28/04/2015</t>
  </si>
  <si>
    <t>PROVINCIA RELIGIOSA DI SAN PIETRO FATEBENEFRATELLI</t>
  </si>
  <si>
    <t>FONDAZIONE SALVATORE MAUGERI TELESE TERME</t>
  </si>
  <si>
    <t>Accordo del 29/10/2014</t>
  </si>
  <si>
    <t>Acconto marzo 2016</t>
  </si>
  <si>
    <t>FONDAZIONE EVANGELICA VILLA BETANIA</t>
  </si>
  <si>
    <t>Addendum del 1/3/2016</t>
  </si>
  <si>
    <t>Addendum del 3/5/2016</t>
  </si>
  <si>
    <t>Acconto I semestre 2016</t>
  </si>
  <si>
    <t>Saldo anno 2015</t>
  </si>
  <si>
    <t>CEINGE BIOTECNOLOGIE AVANZATE Società Consortile a r.l.</t>
  </si>
  <si>
    <t>Fattura n. 23/PA</t>
  </si>
  <si>
    <t>Fattura n. 22/PA</t>
  </si>
  <si>
    <t>FATTURA N. 2716300134/16</t>
  </si>
  <si>
    <t>Det. n. 1</t>
  </si>
  <si>
    <t>R.T.I. KPMG ADVISORY SPA</t>
  </si>
  <si>
    <t>S.A.L. al 15/12/2015</t>
  </si>
  <si>
    <t>TECH TRON S.R.L.</t>
  </si>
  <si>
    <t>CID SOFTWARE STUDIO S.P.A.</t>
  </si>
  <si>
    <t>Fattura n. 24/2016</t>
  </si>
  <si>
    <t>Fattura n. 62/2016</t>
  </si>
  <si>
    <t>Canone apparati radianti</t>
  </si>
  <si>
    <t>Ass.za 118 10/2 - 9/5/16</t>
  </si>
  <si>
    <t>ARTI GRAFICHE BRUNO DI BORRIELLO GIOVANNI</t>
  </si>
  <si>
    <t>Fattura n. 85/2016</t>
  </si>
  <si>
    <t>Puibblicazione Report</t>
  </si>
  <si>
    <t>Fattura n. 9/2016</t>
  </si>
  <si>
    <t>Ass.za 118 10/11/15 - 9/2/16</t>
  </si>
  <si>
    <t>So.Re.Sa. S.p.A.</t>
  </si>
  <si>
    <t>Defibrillatori</t>
  </si>
  <si>
    <t>Fatture n. 39/2015</t>
  </si>
  <si>
    <t>Fatture n. 40/2015</t>
  </si>
  <si>
    <t>Fattura n. 1604000191/2016</t>
  </si>
  <si>
    <t>RAI WAY S.P.A.</t>
  </si>
  <si>
    <t>Istituto Poligrafico e Zecca dello Stato</t>
  </si>
  <si>
    <t>Ricettari Medici</t>
  </si>
  <si>
    <t>Fattura n. 1215009332/2016</t>
  </si>
  <si>
    <t>Fattura n, 1216000246/2016</t>
  </si>
  <si>
    <t>Fatt. n. 1216000864/2016</t>
  </si>
  <si>
    <t>Fatt. n. 1216001472/2016</t>
  </si>
  <si>
    <t>DATA PROCESSING S.P.A.</t>
  </si>
  <si>
    <t>Fattura n. 16360216/2016</t>
  </si>
  <si>
    <t>Fattura n. 16360220/2016</t>
  </si>
  <si>
    <t>Fatt. n. 16360089/2016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</si>
</sst>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mmm\-yyyy"/>
    <numFmt numFmtId="192" formatCode="_-[$€-410]\ * #,##0.00_-;\-[$€-410]\ * #,##0.00_-;_-[$€-410]\ * &quot;-&quot;??_-;_-@_-"/>
    <numFmt numFmtId="193" formatCode="00"/>
    <numFmt numFmtId="194" formatCode="#,##0.00_ ;\-#,##0.00\ "/>
    <numFmt numFmtId="195" formatCode="#,##0_ ;\-#,##0\ "/>
  </numFmts>
  <fonts count="26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92" fontId="2" fillId="0" borderId="10" xfId="61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92" fontId="2" fillId="0" borderId="10" xfId="61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 horizontal="left" vertical="center"/>
    </xf>
    <xf numFmtId="14" fontId="1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92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7" fontId="2" fillId="0" borderId="10" xfId="0" applyNumberFormat="1" applyFont="1" applyFill="1" applyBorder="1" applyAlignment="1" quotePrefix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95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 quotePrefix="1">
      <alignment horizontal="left" vertical="center"/>
    </xf>
    <xf numFmtId="17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6.00390625" style="1" customWidth="1"/>
    <col min="2" max="2" width="23.8515625" style="1" bestFit="1" customWidth="1"/>
    <col min="3" max="4" width="13.57421875" style="28" customWidth="1"/>
    <col min="5" max="5" width="19.28125" style="1" customWidth="1"/>
    <col min="6" max="6" width="10.28125" style="6" customWidth="1"/>
    <col min="7" max="7" width="13.7109375" style="28" customWidth="1"/>
    <col min="8" max="10" width="10.28125" style="1" customWidth="1"/>
    <col min="11" max="11" width="14.7109375" style="28" customWidth="1"/>
    <col min="12" max="12" width="11.28125" style="28" customWidth="1"/>
    <col min="13" max="13" width="51.28125" style="1" customWidth="1"/>
    <col min="14" max="14" width="10.8515625" style="2" customWidth="1"/>
    <col min="15" max="15" width="8.421875" style="12" customWidth="1"/>
    <col min="16" max="16" width="8.28125" style="2" customWidth="1"/>
    <col min="17" max="17" width="27.00390625" style="1" customWidth="1"/>
    <col min="18" max="18" width="7.8515625" style="1" customWidth="1"/>
    <col min="19" max="19" width="7.7109375" style="1" customWidth="1"/>
    <col min="20" max="20" width="4.8515625" style="1" customWidth="1"/>
    <col min="21" max="16384" width="9.140625" style="1" customWidth="1"/>
  </cols>
  <sheetData>
    <row r="1" spans="1:16" ht="33" customHeight="1">
      <c r="A1" s="38" t="s">
        <v>23</v>
      </c>
      <c r="B1" s="14"/>
      <c r="C1" s="29"/>
      <c r="D1" s="29"/>
      <c r="E1" s="14"/>
      <c r="F1" s="14"/>
      <c r="G1" s="29"/>
      <c r="H1" s="16"/>
      <c r="I1" s="26"/>
      <c r="J1" s="26"/>
      <c r="P1" s="1"/>
    </row>
    <row r="2" spans="1:20" ht="107.25" customHeight="1">
      <c r="A2" s="25" t="s">
        <v>5</v>
      </c>
      <c r="B2" s="25" t="s">
        <v>0</v>
      </c>
      <c r="C2" s="30" t="s">
        <v>1</v>
      </c>
      <c r="D2" s="30" t="s">
        <v>2</v>
      </c>
      <c r="E2" s="25" t="s">
        <v>16</v>
      </c>
      <c r="F2" s="25" t="s">
        <v>3</v>
      </c>
      <c r="G2" s="30" t="s">
        <v>4</v>
      </c>
      <c r="H2" s="25" t="s">
        <v>13</v>
      </c>
      <c r="I2" s="25" t="s">
        <v>14</v>
      </c>
      <c r="J2" s="25" t="s">
        <v>15</v>
      </c>
      <c r="K2" s="4" t="s">
        <v>11</v>
      </c>
      <c r="L2" s="4" t="s">
        <v>6</v>
      </c>
      <c r="M2" s="27" t="s">
        <v>17</v>
      </c>
      <c r="N2" s="15" t="s">
        <v>18</v>
      </c>
      <c r="O2" s="5" t="s">
        <v>8</v>
      </c>
      <c r="P2" s="5" t="s">
        <v>7</v>
      </c>
      <c r="Q2" s="3" t="s">
        <v>9</v>
      </c>
      <c r="R2" s="18" t="s">
        <v>10</v>
      </c>
      <c r="S2" s="18" t="s">
        <v>19</v>
      </c>
      <c r="T2" s="18" t="s">
        <v>12</v>
      </c>
    </row>
    <row r="3" spans="1:20" ht="12.75" customHeight="1">
      <c r="A3" s="11">
        <v>2016</v>
      </c>
      <c r="B3" s="11" t="s">
        <v>37</v>
      </c>
      <c r="C3" s="21">
        <v>42490</v>
      </c>
      <c r="D3" s="21">
        <v>42490</v>
      </c>
      <c r="E3" s="13">
        <v>1261050</v>
      </c>
      <c r="F3" s="7">
        <v>32</v>
      </c>
      <c r="G3" s="9">
        <v>42468</v>
      </c>
      <c r="H3" s="11">
        <v>52</v>
      </c>
      <c r="I3" s="23">
        <v>4</v>
      </c>
      <c r="J3" s="23">
        <v>14</v>
      </c>
      <c r="K3" s="9"/>
      <c r="L3" s="9">
        <v>42493</v>
      </c>
      <c r="M3" s="11" t="s">
        <v>24</v>
      </c>
      <c r="N3" s="10"/>
      <c r="O3" s="10">
        <v>7029</v>
      </c>
      <c r="P3" s="20">
        <v>6402</v>
      </c>
      <c r="Q3" s="11" t="s">
        <v>25</v>
      </c>
      <c r="R3" s="19">
        <f>IF((K3-D3)&lt;0,0,K3-D3)</f>
        <v>0</v>
      </c>
      <c r="S3" s="17">
        <f>L3-D3-R3</f>
        <v>3</v>
      </c>
      <c r="T3" s="24">
        <f>+S3*E3</f>
        <v>3783150</v>
      </c>
    </row>
    <row r="4" spans="1:20" ht="12.75" customHeight="1">
      <c r="A4" s="11">
        <v>2016</v>
      </c>
      <c r="B4" s="11" t="s">
        <v>37</v>
      </c>
      <c r="C4" s="21">
        <v>42521</v>
      </c>
      <c r="D4" s="21">
        <v>42521</v>
      </c>
      <c r="E4" s="13">
        <v>1261050</v>
      </c>
      <c r="F4" s="7">
        <v>44</v>
      </c>
      <c r="G4" s="9">
        <v>42503</v>
      </c>
      <c r="H4" s="11">
        <v>52</v>
      </c>
      <c r="I4" s="23">
        <v>4</v>
      </c>
      <c r="J4" s="23">
        <v>14</v>
      </c>
      <c r="K4" s="9"/>
      <c r="L4" s="9">
        <v>42513</v>
      </c>
      <c r="M4" s="11" t="s">
        <v>24</v>
      </c>
      <c r="N4" s="10"/>
      <c r="O4" s="10">
        <v>7029</v>
      </c>
      <c r="P4" s="20">
        <v>7765</v>
      </c>
      <c r="Q4" s="11" t="s">
        <v>26</v>
      </c>
      <c r="R4" s="19">
        <f aca="true" t="shared" si="0" ref="R4:R9">IF((K4-D4)&lt;0,0,K4-D4)</f>
        <v>0</v>
      </c>
      <c r="S4" s="17">
        <f aca="true" t="shared" si="1" ref="S4:S9">L4-D4-R4</f>
        <v>-8</v>
      </c>
      <c r="T4" s="24">
        <f aca="true" t="shared" si="2" ref="T4:T9">+S4*E4</f>
        <v>-10088400</v>
      </c>
    </row>
    <row r="5" spans="1:20" ht="12.75" customHeight="1">
      <c r="A5" s="11">
        <v>2016</v>
      </c>
      <c r="B5" s="11" t="s">
        <v>37</v>
      </c>
      <c r="C5" s="21">
        <v>42551</v>
      </c>
      <c r="D5" s="21">
        <v>42551</v>
      </c>
      <c r="E5" s="13">
        <v>1261050</v>
      </c>
      <c r="F5" s="7">
        <v>58</v>
      </c>
      <c r="G5" s="9">
        <v>42538</v>
      </c>
      <c r="H5" s="11">
        <v>52</v>
      </c>
      <c r="I5" s="23">
        <v>4</v>
      </c>
      <c r="J5" s="23">
        <v>14</v>
      </c>
      <c r="K5" s="9"/>
      <c r="L5" s="9">
        <v>42545</v>
      </c>
      <c r="M5" s="11" t="s">
        <v>24</v>
      </c>
      <c r="N5" s="10"/>
      <c r="O5" s="10">
        <v>7029</v>
      </c>
      <c r="P5" s="20">
        <v>9804</v>
      </c>
      <c r="Q5" s="11" t="s">
        <v>27</v>
      </c>
      <c r="R5" s="19">
        <f t="shared" si="0"/>
        <v>0</v>
      </c>
      <c r="S5" s="17">
        <f t="shared" si="1"/>
        <v>-6</v>
      </c>
      <c r="T5" s="24">
        <f t="shared" si="2"/>
        <v>-7566300</v>
      </c>
    </row>
    <row r="6" spans="1:20" ht="12.75" customHeight="1">
      <c r="A6" s="11">
        <v>2016</v>
      </c>
      <c r="B6" s="11" t="s">
        <v>28</v>
      </c>
      <c r="C6" s="21">
        <v>42474</v>
      </c>
      <c r="D6" s="21">
        <v>42521</v>
      </c>
      <c r="E6" s="13">
        <v>1134656.54</v>
      </c>
      <c r="F6" s="7">
        <v>57</v>
      </c>
      <c r="G6" s="9">
        <v>42538</v>
      </c>
      <c r="H6" s="11">
        <v>52</v>
      </c>
      <c r="I6" s="23">
        <v>4</v>
      </c>
      <c r="J6" s="23">
        <v>14</v>
      </c>
      <c r="K6" s="9"/>
      <c r="L6" s="9">
        <v>42545</v>
      </c>
      <c r="M6" s="11" t="s">
        <v>24</v>
      </c>
      <c r="N6" s="10"/>
      <c r="O6" s="10">
        <v>7029</v>
      </c>
      <c r="P6" s="20">
        <v>9844</v>
      </c>
      <c r="Q6" s="11" t="s">
        <v>29</v>
      </c>
      <c r="R6" s="19">
        <f t="shared" si="0"/>
        <v>0</v>
      </c>
      <c r="S6" s="17">
        <f t="shared" si="1"/>
        <v>24</v>
      </c>
      <c r="T6" s="24">
        <f t="shared" si="2"/>
        <v>27231756.96</v>
      </c>
    </row>
    <row r="7" spans="1:20" ht="12.75" customHeight="1">
      <c r="A7" s="11">
        <v>2016</v>
      </c>
      <c r="B7" s="11" t="s">
        <v>30</v>
      </c>
      <c r="C7" s="21">
        <v>42490</v>
      </c>
      <c r="D7" s="21">
        <v>42490</v>
      </c>
      <c r="E7" s="13">
        <v>6313400</v>
      </c>
      <c r="F7" s="7">
        <v>35</v>
      </c>
      <c r="G7" s="9">
        <v>42468</v>
      </c>
      <c r="H7" s="11">
        <v>52</v>
      </c>
      <c r="I7" s="23">
        <v>4</v>
      </c>
      <c r="J7" s="23">
        <v>14</v>
      </c>
      <c r="K7" s="9"/>
      <c r="L7" s="9">
        <v>42475</v>
      </c>
      <c r="M7" s="11" t="s">
        <v>31</v>
      </c>
      <c r="N7" s="10"/>
      <c r="O7" s="10">
        <v>7029</v>
      </c>
      <c r="P7" s="20">
        <v>5375</v>
      </c>
      <c r="Q7" s="11" t="s">
        <v>25</v>
      </c>
      <c r="R7" s="19">
        <f t="shared" si="0"/>
        <v>0</v>
      </c>
      <c r="S7" s="17">
        <f t="shared" si="1"/>
        <v>-15</v>
      </c>
      <c r="T7" s="24">
        <f t="shared" si="2"/>
        <v>-94701000</v>
      </c>
    </row>
    <row r="8" spans="1:20" ht="12.75" customHeight="1">
      <c r="A8" s="11">
        <v>2016</v>
      </c>
      <c r="B8" s="11" t="s">
        <v>30</v>
      </c>
      <c r="C8" s="21">
        <v>42521</v>
      </c>
      <c r="D8" s="21">
        <v>42521</v>
      </c>
      <c r="E8" s="13">
        <v>6313400</v>
      </c>
      <c r="F8" s="7">
        <v>43</v>
      </c>
      <c r="G8" s="9">
        <v>42503</v>
      </c>
      <c r="H8" s="11">
        <v>52</v>
      </c>
      <c r="I8" s="23">
        <v>4</v>
      </c>
      <c r="J8" s="23">
        <v>14</v>
      </c>
      <c r="K8" s="9"/>
      <c r="L8" s="9">
        <v>42509</v>
      </c>
      <c r="M8" s="11" t="s">
        <v>31</v>
      </c>
      <c r="N8" s="10"/>
      <c r="O8" s="10">
        <v>7029</v>
      </c>
      <c r="P8" s="20">
        <v>7762</v>
      </c>
      <c r="Q8" s="11" t="s">
        <v>26</v>
      </c>
      <c r="R8" s="19">
        <f t="shared" si="0"/>
        <v>0</v>
      </c>
      <c r="S8" s="17">
        <f t="shared" si="1"/>
        <v>-12</v>
      </c>
      <c r="T8" s="24">
        <f t="shared" si="2"/>
        <v>-75760800</v>
      </c>
    </row>
    <row r="9" spans="1:20" ht="12.75" customHeight="1">
      <c r="A9" s="11">
        <v>2016</v>
      </c>
      <c r="B9" s="11" t="s">
        <v>30</v>
      </c>
      <c r="C9" s="21">
        <v>42551</v>
      </c>
      <c r="D9" s="21">
        <v>42551</v>
      </c>
      <c r="E9" s="13">
        <v>6313400</v>
      </c>
      <c r="F9" s="7">
        <v>50</v>
      </c>
      <c r="G9" s="9">
        <v>42531</v>
      </c>
      <c r="H9" s="11">
        <v>52</v>
      </c>
      <c r="I9" s="23">
        <v>4</v>
      </c>
      <c r="J9" s="23">
        <v>14</v>
      </c>
      <c r="K9" s="9"/>
      <c r="L9" s="9">
        <v>42536</v>
      </c>
      <c r="M9" s="11" t="s">
        <v>31</v>
      </c>
      <c r="N9" s="10"/>
      <c r="O9" s="10">
        <v>7029</v>
      </c>
      <c r="P9" s="20">
        <v>9357</v>
      </c>
      <c r="Q9" s="11" t="s">
        <v>27</v>
      </c>
      <c r="R9" s="19">
        <f t="shared" si="0"/>
        <v>0</v>
      </c>
      <c r="S9" s="17">
        <f t="shared" si="1"/>
        <v>-15</v>
      </c>
      <c r="T9" s="24">
        <f t="shared" si="2"/>
        <v>-94701000</v>
      </c>
    </row>
    <row r="10" spans="1:20" ht="12.75" customHeight="1">
      <c r="A10" s="11">
        <v>2016</v>
      </c>
      <c r="B10" s="11" t="s">
        <v>33</v>
      </c>
      <c r="C10" s="21">
        <v>42460</v>
      </c>
      <c r="D10" s="21">
        <v>42460</v>
      </c>
      <c r="E10" s="13">
        <v>1365000</v>
      </c>
      <c r="F10" s="7">
        <v>31</v>
      </c>
      <c r="G10" s="9">
        <v>42461</v>
      </c>
      <c r="H10" s="11">
        <v>52</v>
      </c>
      <c r="I10" s="23">
        <v>4</v>
      </c>
      <c r="J10" s="23">
        <v>14</v>
      </c>
      <c r="K10" s="9"/>
      <c r="L10" s="9">
        <v>42468</v>
      </c>
      <c r="M10" s="11" t="s">
        <v>32</v>
      </c>
      <c r="N10" s="10"/>
      <c r="O10" s="10">
        <v>7029</v>
      </c>
      <c r="P10" s="20">
        <v>4682</v>
      </c>
      <c r="Q10" s="11" t="s">
        <v>34</v>
      </c>
      <c r="R10" s="19">
        <f>IF((K10-D10)&lt;0,0,K10-D10)</f>
        <v>0</v>
      </c>
      <c r="S10" s="17">
        <f>L10-D10-R10</f>
        <v>8</v>
      </c>
      <c r="T10" s="24">
        <f>+S10*E10</f>
        <v>10920000</v>
      </c>
    </row>
    <row r="11" spans="1:20" ht="12.75" customHeight="1">
      <c r="A11" s="11">
        <v>2016</v>
      </c>
      <c r="B11" s="11" t="s">
        <v>33</v>
      </c>
      <c r="C11" s="21">
        <v>42490</v>
      </c>
      <c r="D11" s="21">
        <v>42490</v>
      </c>
      <c r="E11" s="13">
        <v>1365000</v>
      </c>
      <c r="F11" s="7">
        <v>34</v>
      </c>
      <c r="G11" s="9">
        <v>42468</v>
      </c>
      <c r="H11" s="11">
        <v>52</v>
      </c>
      <c r="I11" s="23">
        <v>4</v>
      </c>
      <c r="J11" s="23">
        <v>14</v>
      </c>
      <c r="K11" s="9"/>
      <c r="L11" s="9">
        <v>42475.46716435185</v>
      </c>
      <c r="M11" s="11" t="s">
        <v>32</v>
      </c>
      <c r="N11" s="10"/>
      <c r="O11" s="10">
        <v>7029</v>
      </c>
      <c r="P11" s="20">
        <v>5373</v>
      </c>
      <c r="Q11" s="11" t="s">
        <v>25</v>
      </c>
      <c r="R11" s="19">
        <f>IF((K11-D11)&lt;0,0,K11-D11)</f>
        <v>0</v>
      </c>
      <c r="S11" s="17">
        <f>L11-D11-R11</f>
        <v>-14.532835648147739</v>
      </c>
      <c r="T11" s="24">
        <f>+S11*E11</f>
        <v>-19837320.65972166</v>
      </c>
    </row>
    <row r="12" spans="1:20" ht="12.75" customHeight="1">
      <c r="A12" s="11">
        <v>2016</v>
      </c>
      <c r="B12" s="11" t="s">
        <v>33</v>
      </c>
      <c r="C12" s="21">
        <v>42521</v>
      </c>
      <c r="D12" s="21">
        <v>42521</v>
      </c>
      <c r="E12" s="13">
        <v>1365000</v>
      </c>
      <c r="F12" s="7">
        <v>46</v>
      </c>
      <c r="G12" s="9">
        <v>42503</v>
      </c>
      <c r="H12" s="11">
        <v>52</v>
      </c>
      <c r="I12" s="23">
        <v>4</v>
      </c>
      <c r="J12" s="23">
        <v>14</v>
      </c>
      <c r="K12" s="9"/>
      <c r="L12" s="9">
        <v>42509.49456018519</v>
      </c>
      <c r="M12" s="11" t="s">
        <v>32</v>
      </c>
      <c r="N12" s="10"/>
      <c r="O12" s="10">
        <v>7029</v>
      </c>
      <c r="P12" s="20">
        <v>7778</v>
      </c>
      <c r="Q12" s="11" t="s">
        <v>26</v>
      </c>
      <c r="R12" s="19">
        <f>IF((K12-D12)&lt;0,0,K12-D12)</f>
        <v>0</v>
      </c>
      <c r="S12" s="17">
        <f>L12-D12-R12</f>
        <v>-11.505439814813144</v>
      </c>
      <c r="T12" s="24">
        <f>+S12*E12</f>
        <v>-15704925.347219942</v>
      </c>
    </row>
    <row r="13" spans="1:20" ht="12.75" customHeight="1">
      <c r="A13" s="11">
        <v>2016</v>
      </c>
      <c r="B13" s="11" t="s">
        <v>33</v>
      </c>
      <c r="C13" s="21">
        <v>42551</v>
      </c>
      <c r="D13" s="21">
        <v>42551</v>
      </c>
      <c r="E13" s="13">
        <v>1365000</v>
      </c>
      <c r="F13" s="8">
        <v>52</v>
      </c>
      <c r="G13" s="21">
        <v>42531</v>
      </c>
      <c r="H13" s="11">
        <v>52</v>
      </c>
      <c r="I13" s="23">
        <v>4</v>
      </c>
      <c r="J13" s="23">
        <v>14</v>
      </c>
      <c r="K13" s="9"/>
      <c r="L13" s="9">
        <v>42536.485613425924</v>
      </c>
      <c r="M13" s="11" t="s">
        <v>32</v>
      </c>
      <c r="N13" s="10"/>
      <c r="O13" s="10">
        <v>7029</v>
      </c>
      <c r="P13" s="20">
        <v>9369</v>
      </c>
      <c r="Q13" s="11" t="s">
        <v>27</v>
      </c>
      <c r="R13" s="19">
        <f>IF((K13-D13)&lt;0,0,K13-D13)</f>
        <v>0</v>
      </c>
      <c r="S13" s="17">
        <f>L13-D13-R13</f>
        <v>-14.514386574075615</v>
      </c>
      <c r="T13" s="24">
        <f>+S13*E13</f>
        <v>-19812137.673613217</v>
      </c>
    </row>
    <row r="14" spans="1:20" ht="12.75" customHeight="1">
      <c r="A14" s="11">
        <v>2016</v>
      </c>
      <c r="B14" s="11" t="s">
        <v>36</v>
      </c>
      <c r="C14" s="21">
        <v>42490</v>
      </c>
      <c r="D14" s="21">
        <v>42490</v>
      </c>
      <c r="E14" s="22">
        <v>2775000</v>
      </c>
      <c r="F14" s="8">
        <v>33</v>
      </c>
      <c r="G14" s="21">
        <v>42468</v>
      </c>
      <c r="H14" s="11">
        <v>52</v>
      </c>
      <c r="I14" s="23">
        <v>4</v>
      </c>
      <c r="J14" s="23">
        <v>14</v>
      </c>
      <c r="K14" s="9"/>
      <c r="L14" s="9">
        <v>42475.46716435185</v>
      </c>
      <c r="M14" s="11" t="s">
        <v>35</v>
      </c>
      <c r="N14" s="10"/>
      <c r="O14" s="10">
        <v>7029</v>
      </c>
      <c r="P14" s="20">
        <v>5371</v>
      </c>
      <c r="Q14" s="11" t="s">
        <v>25</v>
      </c>
      <c r="R14" s="19">
        <f aca="true" t="shared" si="3" ref="R14:R34">IF((K14-D14)&lt;0,0,K14-D14)</f>
        <v>0</v>
      </c>
      <c r="S14" s="17">
        <f aca="true" t="shared" si="4" ref="S14:S34">L14-D14-R14</f>
        <v>-14.532835648147739</v>
      </c>
      <c r="T14" s="24">
        <f aca="true" t="shared" si="5" ref="T14:T34">+S14*E14</f>
        <v>-40328618.92360997</v>
      </c>
    </row>
    <row r="15" spans="1:20" ht="12.75" customHeight="1">
      <c r="A15" s="11">
        <v>2016</v>
      </c>
      <c r="B15" s="11" t="s">
        <v>36</v>
      </c>
      <c r="C15" s="21">
        <v>42521</v>
      </c>
      <c r="D15" s="21">
        <v>42521</v>
      </c>
      <c r="E15" s="22">
        <v>2775000</v>
      </c>
      <c r="F15" s="8">
        <v>42</v>
      </c>
      <c r="G15" s="21">
        <v>42503</v>
      </c>
      <c r="H15" s="11">
        <v>52</v>
      </c>
      <c r="I15" s="23">
        <v>4</v>
      </c>
      <c r="J15" s="23">
        <v>14</v>
      </c>
      <c r="K15" s="9"/>
      <c r="L15" s="9">
        <v>42509.50170138889</v>
      </c>
      <c r="M15" s="11" t="s">
        <v>35</v>
      </c>
      <c r="N15" s="10"/>
      <c r="O15" s="10">
        <v>7029</v>
      </c>
      <c r="P15" s="20">
        <v>7759</v>
      </c>
      <c r="Q15" s="11" t="s">
        <v>26</v>
      </c>
      <c r="R15" s="19">
        <f t="shared" si="3"/>
        <v>0</v>
      </c>
      <c r="S15" s="17">
        <f t="shared" si="4"/>
        <v>-11.498298611113569</v>
      </c>
      <c r="T15" s="24">
        <f t="shared" si="5"/>
        <v>-31907778.645840153</v>
      </c>
    </row>
    <row r="16" spans="1:20" ht="12.75" customHeight="1">
      <c r="A16" s="11">
        <v>2016</v>
      </c>
      <c r="B16" s="11" t="s">
        <v>36</v>
      </c>
      <c r="C16" s="21">
        <v>42551</v>
      </c>
      <c r="D16" s="21">
        <v>42551</v>
      </c>
      <c r="E16" s="22">
        <v>2775000</v>
      </c>
      <c r="F16" s="8">
        <v>56</v>
      </c>
      <c r="G16" s="21">
        <v>42536</v>
      </c>
      <c r="H16" s="11">
        <v>52</v>
      </c>
      <c r="I16" s="23">
        <v>4</v>
      </c>
      <c r="J16" s="23">
        <v>14</v>
      </c>
      <c r="K16" s="9"/>
      <c r="L16" s="9">
        <v>42537.48023148148</v>
      </c>
      <c r="M16" s="11" t="s">
        <v>35</v>
      </c>
      <c r="N16" s="10"/>
      <c r="O16" s="10">
        <v>7029</v>
      </c>
      <c r="P16" s="20">
        <v>9524</v>
      </c>
      <c r="Q16" s="11" t="s">
        <v>27</v>
      </c>
      <c r="R16" s="19">
        <f t="shared" si="3"/>
        <v>0</v>
      </c>
      <c r="S16" s="17">
        <f t="shared" si="4"/>
        <v>-13.519768518519413</v>
      </c>
      <c r="T16" s="24">
        <f t="shared" si="5"/>
        <v>-37517357.63889137</v>
      </c>
    </row>
    <row r="17" spans="1:20" ht="12.75" customHeight="1">
      <c r="A17" s="11">
        <v>2016</v>
      </c>
      <c r="B17" s="39" t="s">
        <v>41</v>
      </c>
      <c r="C17" s="21">
        <v>42516</v>
      </c>
      <c r="D17" s="21">
        <v>42546</v>
      </c>
      <c r="E17" s="22">
        <v>736270</v>
      </c>
      <c r="F17" s="8">
        <v>49</v>
      </c>
      <c r="G17" s="21">
        <v>42522</v>
      </c>
      <c r="H17" s="11">
        <v>52</v>
      </c>
      <c r="I17" s="23">
        <v>4</v>
      </c>
      <c r="J17" s="23">
        <v>14</v>
      </c>
      <c r="K17" s="9"/>
      <c r="L17" s="9">
        <v>42527.62640046296</v>
      </c>
      <c r="M17" s="11" t="s">
        <v>40</v>
      </c>
      <c r="N17" s="10"/>
      <c r="O17" s="10">
        <v>7063</v>
      </c>
      <c r="P17" s="20">
        <v>8759</v>
      </c>
      <c r="Q17" s="11" t="s">
        <v>38</v>
      </c>
      <c r="R17" s="19">
        <f t="shared" si="3"/>
        <v>0</v>
      </c>
      <c r="S17" s="17">
        <f t="shared" si="4"/>
        <v>-18.37359953703708</v>
      </c>
      <c r="T17" s="24">
        <f t="shared" si="5"/>
        <v>-13527930.13113429</v>
      </c>
    </row>
    <row r="18" spans="1:20" ht="12.75" customHeight="1">
      <c r="A18" s="11">
        <v>2016</v>
      </c>
      <c r="B18" s="39" t="s">
        <v>42</v>
      </c>
      <c r="C18" s="21">
        <v>42516</v>
      </c>
      <c r="D18" s="21">
        <v>42546</v>
      </c>
      <c r="E18" s="22">
        <v>3681350</v>
      </c>
      <c r="F18" s="8">
        <v>49</v>
      </c>
      <c r="G18" s="21">
        <v>42522</v>
      </c>
      <c r="H18" s="11">
        <v>52</v>
      </c>
      <c r="I18" s="23">
        <v>4</v>
      </c>
      <c r="J18" s="23">
        <v>14</v>
      </c>
      <c r="K18" s="9"/>
      <c r="L18" s="9">
        <v>42527.62640046296</v>
      </c>
      <c r="M18" s="11" t="s">
        <v>40</v>
      </c>
      <c r="N18" s="10"/>
      <c r="O18" s="10">
        <v>7063</v>
      </c>
      <c r="P18" s="20">
        <v>8760</v>
      </c>
      <c r="Q18" s="11" t="s">
        <v>39</v>
      </c>
      <c r="R18" s="19">
        <f t="shared" si="3"/>
        <v>0</v>
      </c>
      <c r="S18" s="17">
        <f t="shared" si="4"/>
        <v>-18.37359953703708</v>
      </c>
      <c r="T18" s="24">
        <f t="shared" si="5"/>
        <v>-67639650.65567146</v>
      </c>
    </row>
    <row r="19" spans="1:20" ht="12.75" customHeight="1">
      <c r="A19" s="11">
        <v>2016</v>
      </c>
      <c r="B19" s="34" t="s">
        <v>43</v>
      </c>
      <c r="C19" s="21">
        <v>42460</v>
      </c>
      <c r="D19" s="21">
        <v>42521</v>
      </c>
      <c r="E19" s="22">
        <v>1429640.53</v>
      </c>
      <c r="F19" s="8" t="s">
        <v>44</v>
      </c>
      <c r="G19" s="21">
        <v>42496</v>
      </c>
      <c r="H19" s="11">
        <v>52</v>
      </c>
      <c r="I19" s="23">
        <v>4</v>
      </c>
      <c r="J19" s="23">
        <v>14</v>
      </c>
      <c r="K19" s="9"/>
      <c r="L19" s="9">
        <v>42530.39525462963</v>
      </c>
      <c r="M19" s="11" t="s">
        <v>45</v>
      </c>
      <c r="N19" s="10"/>
      <c r="O19" s="10">
        <v>7065</v>
      </c>
      <c r="P19" s="20">
        <v>7977</v>
      </c>
      <c r="Q19" s="11" t="s">
        <v>46</v>
      </c>
      <c r="R19" s="19">
        <f t="shared" si="3"/>
        <v>0</v>
      </c>
      <c r="S19" s="17">
        <f t="shared" si="4"/>
        <v>9.395254629627743</v>
      </c>
      <c r="T19" s="24">
        <f t="shared" si="5"/>
        <v>13431836.808185961</v>
      </c>
    </row>
    <row r="20" spans="1:20" ht="12.75" customHeight="1">
      <c r="A20" s="11">
        <v>2016</v>
      </c>
      <c r="B20" s="39" t="s">
        <v>56</v>
      </c>
      <c r="C20" s="21">
        <v>42410</v>
      </c>
      <c r="D20" s="21">
        <v>42440</v>
      </c>
      <c r="E20" s="22">
        <v>36478</v>
      </c>
      <c r="F20" s="8">
        <v>14</v>
      </c>
      <c r="G20" s="21">
        <v>42443</v>
      </c>
      <c r="H20" s="11">
        <v>52</v>
      </c>
      <c r="I20" s="23">
        <v>4</v>
      </c>
      <c r="J20" s="23">
        <v>6</v>
      </c>
      <c r="K20" s="9"/>
      <c r="L20" s="9">
        <v>42468</v>
      </c>
      <c r="M20" s="11" t="s">
        <v>48</v>
      </c>
      <c r="N20" s="10"/>
      <c r="O20" s="10">
        <v>7091</v>
      </c>
      <c r="P20" s="20">
        <v>4672</v>
      </c>
      <c r="Q20" s="11" t="s">
        <v>57</v>
      </c>
      <c r="R20" s="19">
        <f t="shared" si="3"/>
        <v>0</v>
      </c>
      <c r="S20" s="17">
        <f t="shared" si="4"/>
        <v>28</v>
      </c>
      <c r="T20" s="24">
        <f t="shared" si="5"/>
        <v>1021384</v>
      </c>
    </row>
    <row r="21" spans="1:20" ht="12.75" customHeight="1">
      <c r="A21" s="11">
        <v>2016</v>
      </c>
      <c r="B21" s="39" t="s">
        <v>49</v>
      </c>
      <c r="C21" s="21">
        <v>42461</v>
      </c>
      <c r="D21" s="21">
        <v>42490</v>
      </c>
      <c r="E21" s="22">
        <v>1830</v>
      </c>
      <c r="F21" s="8">
        <v>33</v>
      </c>
      <c r="G21" s="21">
        <v>42492</v>
      </c>
      <c r="H21" s="11">
        <v>52</v>
      </c>
      <c r="I21" s="23">
        <v>4</v>
      </c>
      <c r="J21" s="23">
        <v>6</v>
      </c>
      <c r="K21" s="9"/>
      <c r="L21" s="9">
        <v>42522.48180555556</v>
      </c>
      <c r="M21" s="11" t="s">
        <v>47</v>
      </c>
      <c r="N21" s="10"/>
      <c r="O21" s="10">
        <v>7085</v>
      </c>
      <c r="P21" s="20">
        <v>8461</v>
      </c>
      <c r="Q21" s="11" t="s">
        <v>51</v>
      </c>
      <c r="R21" s="19">
        <f t="shared" si="3"/>
        <v>0</v>
      </c>
      <c r="S21" s="17">
        <f t="shared" si="4"/>
        <v>32.48180555555882</v>
      </c>
      <c r="T21" s="24">
        <f t="shared" si="5"/>
        <v>59441.70416667264</v>
      </c>
    </row>
    <row r="22" spans="1:20" ht="12.75" customHeight="1">
      <c r="A22" s="11">
        <v>2016</v>
      </c>
      <c r="B22" s="39" t="s">
        <v>50</v>
      </c>
      <c r="C22" s="21">
        <v>42500</v>
      </c>
      <c r="D22" s="21">
        <v>42530</v>
      </c>
      <c r="E22" s="22">
        <v>36478</v>
      </c>
      <c r="F22" s="8">
        <v>38</v>
      </c>
      <c r="G22" s="21">
        <v>42507</v>
      </c>
      <c r="H22" s="11">
        <v>52</v>
      </c>
      <c r="I22" s="23">
        <v>4</v>
      </c>
      <c r="J22" s="23">
        <v>6</v>
      </c>
      <c r="K22" s="9"/>
      <c r="L22" s="9">
        <v>42543.485659722224</v>
      </c>
      <c r="M22" s="11" t="s">
        <v>48</v>
      </c>
      <c r="N22" s="10"/>
      <c r="O22" s="10">
        <v>7091</v>
      </c>
      <c r="P22" s="20">
        <v>8911</v>
      </c>
      <c r="Q22" s="11" t="s">
        <v>52</v>
      </c>
      <c r="R22" s="19">
        <f t="shared" si="3"/>
        <v>0</v>
      </c>
      <c r="S22" s="17">
        <f t="shared" si="4"/>
        <v>13.485659722224227</v>
      </c>
      <c r="T22" s="24">
        <f t="shared" si="5"/>
        <v>491929.8953472953</v>
      </c>
    </row>
    <row r="23" spans="1:20" ht="12.75" customHeight="1">
      <c r="A23" s="11">
        <v>2016</v>
      </c>
      <c r="B23" s="39" t="s">
        <v>54</v>
      </c>
      <c r="C23" s="21">
        <v>42465</v>
      </c>
      <c r="D23" s="21">
        <v>42495</v>
      </c>
      <c r="E23" s="22">
        <v>896.7</v>
      </c>
      <c r="F23" s="8">
        <v>26</v>
      </c>
      <c r="G23" s="21">
        <v>42471</v>
      </c>
      <c r="H23" s="11">
        <v>52</v>
      </c>
      <c r="I23" s="23">
        <v>4</v>
      </c>
      <c r="J23" s="23">
        <v>6</v>
      </c>
      <c r="K23" s="9"/>
      <c r="L23" s="9">
        <v>42509</v>
      </c>
      <c r="M23" s="11" t="s">
        <v>53</v>
      </c>
      <c r="N23" s="10"/>
      <c r="O23" s="10">
        <v>7157</v>
      </c>
      <c r="P23" s="20">
        <v>7791</v>
      </c>
      <c r="Q23" s="11" t="s">
        <v>55</v>
      </c>
      <c r="R23" s="19">
        <f t="shared" si="3"/>
        <v>0</v>
      </c>
      <c r="S23" s="17">
        <f t="shared" si="4"/>
        <v>14</v>
      </c>
      <c r="T23" s="24">
        <f t="shared" si="5"/>
        <v>12553.800000000001</v>
      </c>
    </row>
    <row r="24" spans="1:20" ht="12.75" customHeight="1">
      <c r="A24" s="11">
        <v>2016</v>
      </c>
      <c r="B24" s="39" t="s">
        <v>60</v>
      </c>
      <c r="C24" s="21">
        <v>42319</v>
      </c>
      <c r="D24" s="21">
        <v>42379</v>
      </c>
      <c r="E24" s="22">
        <v>178059</v>
      </c>
      <c r="F24" s="8">
        <v>13</v>
      </c>
      <c r="G24" s="21">
        <v>42439</v>
      </c>
      <c r="H24" s="11">
        <v>52</v>
      </c>
      <c r="I24" s="23">
        <v>4</v>
      </c>
      <c r="J24" s="23">
        <v>6</v>
      </c>
      <c r="K24" s="9"/>
      <c r="L24" s="9">
        <v>42468</v>
      </c>
      <c r="M24" s="11" t="s">
        <v>58</v>
      </c>
      <c r="N24" s="10"/>
      <c r="O24" s="10">
        <v>7197</v>
      </c>
      <c r="P24" s="20">
        <v>4643</v>
      </c>
      <c r="Q24" s="11" t="s">
        <v>59</v>
      </c>
      <c r="R24" s="19">
        <f t="shared" si="3"/>
        <v>0</v>
      </c>
      <c r="S24" s="17">
        <f t="shared" si="4"/>
        <v>89</v>
      </c>
      <c r="T24" s="24">
        <f t="shared" si="5"/>
        <v>15847251</v>
      </c>
    </row>
    <row r="25" spans="1:20" ht="12.75" customHeight="1">
      <c r="A25" s="11">
        <v>2016</v>
      </c>
      <c r="B25" s="39" t="s">
        <v>61</v>
      </c>
      <c r="C25" s="21">
        <v>42319</v>
      </c>
      <c r="D25" s="21">
        <v>42379</v>
      </c>
      <c r="E25" s="22">
        <v>34709</v>
      </c>
      <c r="F25" s="8">
        <v>13</v>
      </c>
      <c r="G25" s="21">
        <v>42439</v>
      </c>
      <c r="H25" s="11">
        <v>52</v>
      </c>
      <c r="I25" s="23">
        <v>4</v>
      </c>
      <c r="J25" s="23">
        <v>6</v>
      </c>
      <c r="K25" s="9"/>
      <c r="L25" s="9">
        <v>42468</v>
      </c>
      <c r="M25" s="11" t="s">
        <v>58</v>
      </c>
      <c r="N25" s="10"/>
      <c r="O25" s="10">
        <v>7197</v>
      </c>
      <c r="P25" s="20">
        <v>4648</v>
      </c>
      <c r="Q25" s="11" t="s">
        <v>59</v>
      </c>
      <c r="R25" s="19">
        <f t="shared" si="3"/>
        <v>0</v>
      </c>
      <c r="S25" s="17">
        <f t="shared" si="4"/>
        <v>89</v>
      </c>
      <c r="T25" s="24">
        <f t="shared" si="5"/>
        <v>3089101</v>
      </c>
    </row>
    <row r="26" spans="1:20" ht="12.75" customHeight="1">
      <c r="A26" s="11">
        <v>2016</v>
      </c>
      <c r="B26" s="39" t="s">
        <v>62</v>
      </c>
      <c r="C26" s="21">
        <v>42398</v>
      </c>
      <c r="D26" s="21">
        <v>42458</v>
      </c>
      <c r="E26" s="22">
        <v>21872.16</v>
      </c>
      <c r="F26" s="8">
        <v>12</v>
      </c>
      <c r="G26" s="21">
        <v>42439</v>
      </c>
      <c r="H26" s="11">
        <v>52</v>
      </c>
      <c r="I26" s="23">
        <v>4</v>
      </c>
      <c r="J26" s="23">
        <v>6</v>
      </c>
      <c r="K26" s="9"/>
      <c r="L26" s="9">
        <v>42496</v>
      </c>
      <c r="M26" s="11" t="s">
        <v>63</v>
      </c>
      <c r="N26" s="10"/>
      <c r="O26" s="10">
        <v>7085</v>
      </c>
      <c r="P26" s="20">
        <v>6773</v>
      </c>
      <c r="Q26" s="11"/>
      <c r="R26" s="19">
        <f t="shared" si="3"/>
        <v>0</v>
      </c>
      <c r="S26" s="17">
        <f t="shared" si="4"/>
        <v>38</v>
      </c>
      <c r="T26" s="24">
        <f t="shared" si="5"/>
        <v>831142.08</v>
      </c>
    </row>
    <row r="27" spans="1:20" ht="12.75" customHeight="1">
      <c r="A27" s="11">
        <v>2016</v>
      </c>
      <c r="B27" s="39" t="s">
        <v>66</v>
      </c>
      <c r="C27" s="21">
        <v>42366</v>
      </c>
      <c r="D27" s="21">
        <v>42426</v>
      </c>
      <c r="E27" s="22">
        <v>28257.59</v>
      </c>
      <c r="F27" s="8">
        <v>117</v>
      </c>
      <c r="G27" s="21">
        <v>42452</v>
      </c>
      <c r="H27" s="11">
        <v>52</v>
      </c>
      <c r="I27" s="23">
        <v>4</v>
      </c>
      <c r="J27" s="23">
        <v>8</v>
      </c>
      <c r="K27" s="9"/>
      <c r="L27" s="9">
        <v>42474.48027777778</v>
      </c>
      <c r="M27" s="11" t="s">
        <v>64</v>
      </c>
      <c r="N27" s="10"/>
      <c r="O27" s="10">
        <v>7081</v>
      </c>
      <c r="P27" s="20">
        <v>5362</v>
      </c>
      <c r="Q27" s="11" t="s">
        <v>65</v>
      </c>
      <c r="R27" s="19">
        <f t="shared" si="3"/>
        <v>0</v>
      </c>
      <c r="S27" s="17">
        <f t="shared" si="4"/>
        <v>48.48027777778043</v>
      </c>
      <c r="T27" s="24">
        <f t="shared" si="5"/>
        <v>1369935.8125306305</v>
      </c>
    </row>
    <row r="28" spans="1:20" ht="12.75" customHeight="1">
      <c r="A28" s="11">
        <v>2016</v>
      </c>
      <c r="B28" s="39" t="s">
        <v>66</v>
      </c>
      <c r="C28" s="21">
        <v>42366</v>
      </c>
      <c r="D28" s="21">
        <v>42426</v>
      </c>
      <c r="E28" s="22">
        <v>13934.89</v>
      </c>
      <c r="F28" s="8">
        <v>117</v>
      </c>
      <c r="G28" s="21">
        <v>42452</v>
      </c>
      <c r="H28" s="11">
        <v>52</v>
      </c>
      <c r="I28" s="23">
        <v>4</v>
      </c>
      <c r="J28" s="23">
        <v>8</v>
      </c>
      <c r="K28" s="9"/>
      <c r="L28" s="9">
        <v>42474.48027777778</v>
      </c>
      <c r="M28" s="11" t="s">
        <v>64</v>
      </c>
      <c r="N28" s="10"/>
      <c r="O28" s="10">
        <v>7081</v>
      </c>
      <c r="P28" s="20">
        <v>5366</v>
      </c>
      <c r="Q28" s="11" t="s">
        <v>65</v>
      </c>
      <c r="R28" s="19">
        <f t="shared" si="3"/>
        <v>0</v>
      </c>
      <c r="S28" s="17">
        <f t="shared" si="4"/>
        <v>48.48027777778043</v>
      </c>
      <c r="T28" s="24">
        <f t="shared" si="5"/>
        <v>675567.3380028147</v>
      </c>
    </row>
    <row r="29" spans="1:20" ht="12.75" customHeight="1">
      <c r="A29" s="11">
        <v>2016</v>
      </c>
      <c r="B29" s="39" t="s">
        <v>67</v>
      </c>
      <c r="C29" s="21">
        <v>42384</v>
      </c>
      <c r="D29" s="21">
        <v>42444</v>
      </c>
      <c r="E29" s="22">
        <v>42944</v>
      </c>
      <c r="F29" s="8">
        <v>121</v>
      </c>
      <c r="G29" s="21">
        <v>42452</v>
      </c>
      <c r="H29" s="11">
        <v>52</v>
      </c>
      <c r="I29" s="23">
        <v>4</v>
      </c>
      <c r="J29" s="23">
        <v>8</v>
      </c>
      <c r="K29" s="9"/>
      <c r="L29" s="9">
        <v>42478.37645833333</v>
      </c>
      <c r="M29" s="11" t="s">
        <v>64</v>
      </c>
      <c r="N29" s="10"/>
      <c r="O29" s="10">
        <v>7081</v>
      </c>
      <c r="P29" s="20">
        <v>5427</v>
      </c>
      <c r="Q29" s="11" t="s">
        <v>65</v>
      </c>
      <c r="R29" s="19">
        <f t="shared" si="3"/>
        <v>0</v>
      </c>
      <c r="S29" s="17">
        <f t="shared" si="4"/>
        <v>34.376458333332266</v>
      </c>
      <c r="T29" s="24">
        <f t="shared" si="5"/>
        <v>1476262.6266666208</v>
      </c>
    </row>
    <row r="30" spans="1:20" ht="12.75" customHeight="1">
      <c r="A30" s="11">
        <v>2016</v>
      </c>
      <c r="B30" s="39" t="s">
        <v>68</v>
      </c>
      <c r="C30" s="21">
        <v>42412</v>
      </c>
      <c r="D30" s="21">
        <v>42472</v>
      </c>
      <c r="E30" s="22">
        <v>64416</v>
      </c>
      <c r="F30" s="8">
        <v>121</v>
      </c>
      <c r="G30" s="21">
        <v>42452</v>
      </c>
      <c r="H30" s="11">
        <v>52</v>
      </c>
      <c r="I30" s="23">
        <v>4</v>
      </c>
      <c r="J30" s="23">
        <v>8</v>
      </c>
      <c r="K30" s="9"/>
      <c r="L30" s="9">
        <v>42496.404641203706</v>
      </c>
      <c r="M30" s="11" t="s">
        <v>64</v>
      </c>
      <c r="N30" s="10"/>
      <c r="O30" s="10">
        <v>7081</v>
      </c>
      <c r="P30" s="20">
        <v>6740</v>
      </c>
      <c r="Q30" s="11" t="s">
        <v>65</v>
      </c>
      <c r="R30" s="19">
        <f t="shared" si="3"/>
        <v>0</v>
      </c>
      <c r="S30" s="17">
        <f t="shared" si="4"/>
        <v>24.404641203705978</v>
      </c>
      <c r="T30" s="24">
        <f t="shared" si="5"/>
        <v>1572049.3677779243</v>
      </c>
    </row>
    <row r="31" spans="1:20" ht="12.75" customHeight="1">
      <c r="A31" s="11">
        <v>2016</v>
      </c>
      <c r="B31" s="39" t="s">
        <v>69</v>
      </c>
      <c r="C31" s="21">
        <v>42439</v>
      </c>
      <c r="D31" s="21">
        <v>42499</v>
      </c>
      <c r="E31" s="22">
        <v>64416</v>
      </c>
      <c r="F31" s="8">
        <v>127</v>
      </c>
      <c r="G31" s="21">
        <v>42458</v>
      </c>
      <c r="H31" s="11">
        <v>52</v>
      </c>
      <c r="I31" s="23">
        <v>4</v>
      </c>
      <c r="J31" s="23">
        <v>8</v>
      </c>
      <c r="K31" s="9"/>
      <c r="L31" s="9">
        <v>42496.404641203706</v>
      </c>
      <c r="M31" s="11" t="s">
        <v>64</v>
      </c>
      <c r="N31" s="10"/>
      <c r="O31" s="10">
        <v>7081</v>
      </c>
      <c r="P31" s="20">
        <v>6740</v>
      </c>
      <c r="Q31" s="11" t="s">
        <v>65</v>
      </c>
      <c r="R31" s="19">
        <f t="shared" si="3"/>
        <v>0</v>
      </c>
      <c r="S31" s="17">
        <f t="shared" si="4"/>
        <v>-2.595358796294022</v>
      </c>
      <c r="T31" s="24">
        <f t="shared" si="5"/>
        <v>-167182.6322220757</v>
      </c>
    </row>
    <row r="32" spans="1:20" ht="12.75" customHeight="1">
      <c r="A32" s="11">
        <v>2016</v>
      </c>
      <c r="B32" s="39" t="s">
        <v>71</v>
      </c>
      <c r="C32" s="21">
        <v>42460</v>
      </c>
      <c r="D32" s="21">
        <v>42521</v>
      </c>
      <c r="E32" s="22">
        <v>2257</v>
      </c>
      <c r="F32" s="8">
        <v>10</v>
      </c>
      <c r="G32" s="21">
        <v>42492</v>
      </c>
      <c r="H32" s="11">
        <v>52</v>
      </c>
      <c r="I32" s="23">
        <v>4</v>
      </c>
      <c r="J32" s="23">
        <v>5</v>
      </c>
      <c r="K32" s="9"/>
      <c r="L32" s="9">
        <v>42522</v>
      </c>
      <c r="M32" s="11" t="s">
        <v>70</v>
      </c>
      <c r="N32" s="10"/>
      <c r="O32" s="10">
        <v>7191</v>
      </c>
      <c r="P32" s="20">
        <v>8438</v>
      </c>
      <c r="Q32" s="11"/>
      <c r="R32" s="19">
        <f t="shared" si="3"/>
        <v>0</v>
      </c>
      <c r="S32" s="17">
        <f t="shared" si="4"/>
        <v>1</v>
      </c>
      <c r="T32" s="24">
        <f t="shared" si="5"/>
        <v>2257</v>
      </c>
    </row>
    <row r="33" spans="1:20" ht="12.75" customHeight="1">
      <c r="A33" s="11">
        <v>2016</v>
      </c>
      <c r="B33" s="39" t="s">
        <v>72</v>
      </c>
      <c r="C33" s="21">
        <v>42460</v>
      </c>
      <c r="D33" s="21">
        <v>42521</v>
      </c>
      <c r="E33" s="22">
        <v>2257</v>
      </c>
      <c r="F33" s="8">
        <v>10</v>
      </c>
      <c r="G33" s="21">
        <v>42492</v>
      </c>
      <c r="H33" s="11">
        <v>52</v>
      </c>
      <c r="I33" s="23">
        <v>4</v>
      </c>
      <c r="J33" s="23">
        <v>5</v>
      </c>
      <c r="K33" s="9"/>
      <c r="L33" s="9">
        <v>42522</v>
      </c>
      <c r="M33" s="11" t="s">
        <v>70</v>
      </c>
      <c r="N33" s="10"/>
      <c r="O33" s="10">
        <v>7191</v>
      </c>
      <c r="P33" s="20">
        <v>8438</v>
      </c>
      <c r="Q33" s="11"/>
      <c r="R33" s="19">
        <f t="shared" si="3"/>
        <v>0</v>
      </c>
      <c r="S33" s="17">
        <f t="shared" si="4"/>
        <v>1</v>
      </c>
      <c r="T33" s="24">
        <f t="shared" si="5"/>
        <v>2257</v>
      </c>
    </row>
    <row r="34" spans="1:20" ht="12.75" customHeight="1">
      <c r="A34" s="11">
        <v>2016</v>
      </c>
      <c r="B34" s="39" t="s">
        <v>73</v>
      </c>
      <c r="C34" s="21">
        <v>42424</v>
      </c>
      <c r="D34" s="21">
        <v>42490</v>
      </c>
      <c r="E34" s="22">
        <v>732</v>
      </c>
      <c r="F34" s="8">
        <v>12</v>
      </c>
      <c r="G34" s="21">
        <v>42500</v>
      </c>
      <c r="H34" s="11">
        <v>52</v>
      </c>
      <c r="I34" s="23">
        <v>4</v>
      </c>
      <c r="J34" s="23">
        <v>5</v>
      </c>
      <c r="K34" s="9">
        <v>42514</v>
      </c>
      <c r="L34" s="9">
        <v>42535.3578125</v>
      </c>
      <c r="M34" s="11" t="s">
        <v>70</v>
      </c>
      <c r="N34" s="10"/>
      <c r="O34" s="10">
        <v>7171</v>
      </c>
      <c r="P34" s="20">
        <v>9016</v>
      </c>
      <c r="Q34" s="11"/>
      <c r="R34" s="19">
        <f t="shared" si="3"/>
        <v>24</v>
      </c>
      <c r="S34" s="17">
        <f t="shared" si="4"/>
        <v>21.357812499998545</v>
      </c>
      <c r="T34" s="24">
        <f t="shared" si="5"/>
        <v>15633.918749998935</v>
      </c>
    </row>
    <row r="35" spans="1:21" ht="12.75">
      <c r="A35" s="11"/>
      <c r="B35" s="11"/>
      <c r="C35" s="9"/>
      <c r="D35" s="9"/>
      <c r="E35" s="22"/>
      <c r="F35" s="7"/>
      <c r="G35" s="9"/>
      <c r="H35" s="11">
        <v>52</v>
      </c>
      <c r="I35" s="23">
        <v>4</v>
      </c>
      <c r="J35" s="23"/>
      <c r="K35" s="9"/>
      <c r="L35" s="9"/>
      <c r="M35" s="11"/>
      <c r="N35" s="10"/>
      <c r="O35" s="10"/>
      <c r="P35" s="20"/>
      <c r="Q35" s="11"/>
      <c r="R35" s="19">
        <f>IF((K35-D35)&lt;0,0,K35-D35)</f>
        <v>0</v>
      </c>
      <c r="S35" s="17">
        <f>L35-D35-R35</f>
        <v>0</v>
      </c>
      <c r="T35" s="24">
        <f>+S35*E35</f>
        <v>0</v>
      </c>
      <c r="U35" s="31"/>
    </row>
    <row r="36" spans="2:20" ht="12.75">
      <c r="B36" s="33" t="s">
        <v>20</v>
      </c>
      <c r="C36" s="1"/>
      <c r="D36" s="1"/>
      <c r="E36" s="32">
        <f>SUM(E3:E35)</f>
        <v>44019804.410000004</v>
      </c>
      <c r="T36" s="24">
        <f>SUM(T3:T35)</f>
        <v>-447426891.99649626</v>
      </c>
    </row>
    <row r="37" spans="2:4" ht="53.25">
      <c r="B37" s="35" t="s">
        <v>21</v>
      </c>
      <c r="C37" s="37">
        <f>+T36/E36</f>
        <v>-10.164218083051137</v>
      </c>
      <c r="D37" s="36" t="s">
        <v>22</v>
      </c>
    </row>
  </sheetData>
  <sheetProtection/>
  <printOptions horizontalCentered="1"/>
  <pageMargins left="0.2755905511811024" right="0.2362204724409449" top="0.5118110236220472" bottom="0.5511811023622047" header="0.31496062992125984" footer="0.31496062992125984"/>
  <pageSetup fitToHeight="4" fitToWidth="1" horizontalDpi="600" verticalDpi="600" orientation="landscape" paperSize="9" scale="53" r:id="rId1"/>
  <headerFooter alignWithMargins="0">
    <oddFooter>&amp;Rpag. n.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Testa Franca</cp:lastModifiedBy>
  <cp:lastPrinted>2016-05-05T14:26:10Z</cp:lastPrinted>
  <dcterms:created xsi:type="dcterms:W3CDTF">1996-11-05T10:16:36Z</dcterms:created>
  <dcterms:modified xsi:type="dcterms:W3CDTF">2017-01-31T11:37:25Z</dcterms:modified>
  <cp:category/>
  <cp:version/>
  <cp:contentType/>
  <cp:contentStatus/>
</cp:coreProperties>
</file>