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activeTab="0"/>
  </bookViews>
  <sheets>
    <sheet name="Indicatore DG 52.04" sheetId="1" r:id="rId1"/>
  </sheets>
  <definedNames>
    <definedName name="_xlnm.Print_Area" localSheetId="0">'Indicatore DG 52.04'!$A$1:$S$54</definedName>
    <definedName name="_xlnm.Print_Titles" localSheetId="0">'Indicatore DG 52.04'!$1:$2</definedName>
  </definedNames>
  <calcPr fullCalcOnLoad="1"/>
</workbook>
</file>

<file path=xl/sharedStrings.xml><?xml version="1.0" encoding="utf-8"?>
<sst xmlns="http://schemas.openxmlformats.org/spreadsheetml/2006/main" count="110" uniqueCount="73">
  <si>
    <t>Num. Fattura o docum. equivalente</t>
  </si>
  <si>
    <t>Data Fattura o docum. equivalente</t>
  </si>
  <si>
    <t>Data scadenza Fattura o docum. equivalente</t>
  </si>
  <si>
    <t>Numero DD di Liquidazione</t>
  </si>
  <si>
    <t>Data DD di Liquidazione</t>
  </si>
  <si>
    <t xml:space="preserve">Anno </t>
  </si>
  <si>
    <t>Data di emissione del mandato di pagamento</t>
  </si>
  <si>
    <t>N° del mandato di pagamento</t>
  </si>
  <si>
    <t>Capitolo di Spesa utilizzato per il pagamento</t>
  </si>
  <si>
    <t>COMPETENZA (solo per gli acconti mensili)</t>
  </si>
  <si>
    <t>GG. di inesigibilità (solo &gt; 0)</t>
  </si>
  <si>
    <t>Data di effettiva esigibilità del pagamento (ai fini del calcolo del periodo di inesigibilità) se &gt; data scadenza</t>
  </si>
  <si>
    <t>importo x gg. Ritardo</t>
  </si>
  <si>
    <t>Struttura di emissione del DD di Liquidazione: Dip.to</t>
  </si>
  <si>
    <t>Struttura di emissione del DD di Liquidazione: D.G.</t>
  </si>
  <si>
    <t>Struttura di emissione del DD di Liquidazione: UOD</t>
  </si>
  <si>
    <t>Importo Fattura o Doc. equivalente (se inferiore: importo dovuto, liquidato e pagato)</t>
  </si>
  <si>
    <t>BENEFICIARIO: Ragione Sociale o Cognome di persona fisica</t>
  </si>
  <si>
    <t>BENEFICIARIO: Nomi di persona fisica</t>
  </si>
  <si>
    <t>GG. Ritardo</t>
  </si>
  <si>
    <t>TOTALE</t>
  </si>
  <si>
    <t>Indicatore di Tempestività</t>
  </si>
  <si>
    <t>giorni</t>
  </si>
  <si>
    <t xml:space="preserve">Engineering Ingegneria Informatica spa </t>
  </si>
  <si>
    <t xml:space="preserve">Telecom spa </t>
  </si>
  <si>
    <t>7x03951470</t>
  </si>
  <si>
    <t>CID Software Studio spa</t>
  </si>
  <si>
    <t>107/pa</t>
  </si>
  <si>
    <t>Tech Tron</t>
  </si>
  <si>
    <t>Comune di Trevico</t>
  </si>
  <si>
    <t>301680067862</t>
  </si>
  <si>
    <t>301680069266</t>
  </si>
  <si>
    <t>6820160814000340</t>
  </si>
  <si>
    <t>6820160814000310</t>
  </si>
  <si>
    <t>Istituto Poligrafico e Zecca dello Stato</t>
  </si>
  <si>
    <t>1216005818</t>
  </si>
  <si>
    <t>3016800046003</t>
  </si>
  <si>
    <t>N  7X01891623</t>
  </si>
  <si>
    <t>N.201604535/16</t>
  </si>
  <si>
    <t>N1009883344</t>
  </si>
  <si>
    <t>13/PA</t>
  </si>
  <si>
    <t>89-3</t>
  </si>
  <si>
    <t>M-2015-1305</t>
  </si>
  <si>
    <t>13/2016</t>
  </si>
  <si>
    <t>SALVATORE CARRO</t>
  </si>
  <si>
    <t>ARPA LAZIO</t>
  </si>
  <si>
    <t>SYNERGIA SRL</t>
  </si>
  <si>
    <t>INAIL</t>
  </si>
  <si>
    <t>INAL</t>
  </si>
  <si>
    <t>A/152016/133</t>
  </si>
  <si>
    <t xml:space="preserve"> 06/05/2016</t>
  </si>
  <si>
    <t>A/152016/127</t>
  </si>
  <si>
    <t xml:space="preserve"> 05/05/2016</t>
  </si>
  <si>
    <t>FE/2016/904</t>
  </si>
  <si>
    <t>FE/2016/1407</t>
  </si>
  <si>
    <t xml:space="preserve"> FA/1572</t>
  </si>
  <si>
    <t xml:space="preserve"> 05/10/2016</t>
  </si>
  <si>
    <t>ASL</t>
  </si>
  <si>
    <t>FATTPA 13_16</t>
  </si>
  <si>
    <t>SINERGYA Srl</t>
  </si>
  <si>
    <t>PROVINCIA RELIGIOSA DI SAN PIETRO FATEBENEFRATELLI</t>
  </si>
  <si>
    <t>FONDAZIONE EVANGELICA VILLA BETANIA</t>
  </si>
  <si>
    <t>PROV.SICULA CC.RR.M.I. RELIGIOSI CAMILLIANI</t>
  </si>
  <si>
    <t>FONDAZIONE SALVATORE MAUGERI TELESE TERME</t>
  </si>
  <si>
    <t>Addendum del 1/3/2016</t>
  </si>
  <si>
    <t>Addendum del 3/5/2016</t>
  </si>
  <si>
    <t>Accordo del 29/10/2014</t>
  </si>
  <si>
    <t>Accordo del 28/04/2015</t>
  </si>
  <si>
    <t>ELILOMBARDA Srl</t>
  </si>
  <si>
    <t>ALIDAUNIA Srl</t>
  </si>
  <si>
    <t>GSA: Gestione Sanitaria Accentrata: INDICATORE DI TEMPESTIVITA' DEI PAGAMENTI: IV trimestre 2016</t>
  </si>
  <si>
    <t>Assicurazione GROUPAMA S.p.A.</t>
  </si>
  <si>
    <t>DRAGER SAFETY S.p.A.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</si>
</sst>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  <numFmt numFmtId="191" formatCode="mmm\-yyyy"/>
    <numFmt numFmtId="192" formatCode="_-[$€-410]\ * #,##0.00_-;\-[$€-410]\ * #,##0.00_-;_-[$€-410]\ * &quot;-&quot;??_-;_-@_-"/>
    <numFmt numFmtId="193" formatCode="00"/>
    <numFmt numFmtId="194" formatCode="#,##0.00_ ;\-#,##0.00\ "/>
    <numFmt numFmtId="195" formatCode="#,##0_ ;\-#,##0\ "/>
  </numFmts>
  <fonts count="43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9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192" fontId="2" fillId="0" borderId="10" xfId="62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92" fontId="2" fillId="0" borderId="10" xfId="62" applyNumberFormat="1" applyFont="1" applyFill="1" applyBorder="1" applyAlignment="1">
      <alignment horizontal="center" wrapText="1"/>
    </xf>
    <xf numFmtId="193" fontId="2" fillId="0" borderId="10" xfId="0" applyNumberFormat="1" applyFont="1" applyBorder="1" applyAlignment="1">
      <alignment horizontal="center" wrapText="1"/>
    </xf>
    <xf numFmtId="194" fontId="2" fillId="0" borderId="0" xfId="0" applyNumberFormat="1" applyFont="1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wrapText="1"/>
    </xf>
    <xf numFmtId="14" fontId="1" fillId="0" borderId="11" xfId="0" applyNumberFormat="1" applyFont="1" applyBorder="1" applyAlignment="1">
      <alignment horizontal="left" vertical="center"/>
    </xf>
    <xf numFmtId="14" fontId="1" fillId="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92" fontId="1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7" fontId="2" fillId="0" borderId="10" xfId="0" applyNumberFormat="1" applyFont="1" applyFill="1" applyBorder="1" applyAlignment="1" quotePrefix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195" fontId="8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4" fontId="9" fillId="0" borderId="10" xfId="45" applyNumberFormat="1" applyFont="1" applyFill="1" applyBorder="1" applyAlignment="1">
      <alignment horizontal="center"/>
    </xf>
    <xf numFmtId="0" fontId="9" fillId="0" borderId="10" xfId="48" applyFill="1" applyBorder="1" applyAlignment="1">
      <alignment horizontal="center"/>
      <protection/>
    </xf>
    <xf numFmtId="14" fontId="9" fillId="0" borderId="10" xfId="48" applyNumberForma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vertical="center"/>
    </xf>
    <xf numFmtId="19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 quotePrefix="1">
      <alignment horizont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5" sqref="D35"/>
    </sheetView>
  </sheetViews>
  <sheetFormatPr defaultColWidth="9.140625" defaultRowHeight="12.75"/>
  <cols>
    <col min="1" max="1" width="6.00390625" style="1" customWidth="1"/>
    <col min="2" max="2" width="31.421875" style="1" customWidth="1"/>
    <col min="3" max="3" width="16.140625" style="28" customWidth="1"/>
    <col min="4" max="4" width="13.57421875" style="28" customWidth="1"/>
    <col min="5" max="5" width="19.28125" style="1" customWidth="1"/>
    <col min="6" max="6" width="10.28125" style="6" customWidth="1"/>
    <col min="7" max="7" width="13.7109375" style="28" customWidth="1"/>
    <col min="8" max="10" width="10.28125" style="1" customWidth="1"/>
    <col min="11" max="11" width="14.7109375" style="28" customWidth="1"/>
    <col min="12" max="12" width="11.28125" style="28" customWidth="1"/>
    <col min="13" max="13" width="51.28125" style="1" customWidth="1"/>
    <col min="14" max="14" width="10.8515625" style="2" customWidth="1"/>
    <col min="15" max="15" width="8.421875" style="12" customWidth="1"/>
    <col min="16" max="16" width="8.28125" style="2" customWidth="1"/>
    <col min="17" max="17" width="22.7109375" style="1" customWidth="1"/>
    <col min="18" max="18" width="7.8515625" style="1" customWidth="1"/>
    <col min="19" max="19" width="7.7109375" style="1" customWidth="1"/>
    <col min="20" max="20" width="16.8515625" style="1" bestFit="1" customWidth="1"/>
    <col min="21" max="16384" width="9.140625" style="1" customWidth="1"/>
  </cols>
  <sheetData>
    <row r="1" spans="1:16" ht="33" customHeight="1">
      <c r="A1" s="45" t="s">
        <v>70</v>
      </c>
      <c r="B1" s="14"/>
      <c r="C1" s="29"/>
      <c r="D1" s="29"/>
      <c r="E1" s="14"/>
      <c r="F1" s="14"/>
      <c r="G1" s="29"/>
      <c r="H1" s="16"/>
      <c r="I1" s="26"/>
      <c r="J1" s="26"/>
      <c r="P1" s="1"/>
    </row>
    <row r="2" spans="1:20" ht="107.25" customHeight="1">
      <c r="A2" s="25" t="s">
        <v>5</v>
      </c>
      <c r="B2" s="25" t="s">
        <v>0</v>
      </c>
      <c r="C2" s="30" t="s">
        <v>1</v>
      </c>
      <c r="D2" s="30" t="s">
        <v>2</v>
      </c>
      <c r="E2" s="25" t="s">
        <v>16</v>
      </c>
      <c r="F2" s="25" t="s">
        <v>3</v>
      </c>
      <c r="G2" s="30" t="s">
        <v>4</v>
      </c>
      <c r="H2" s="25" t="s">
        <v>13</v>
      </c>
      <c r="I2" s="25" t="s">
        <v>14</v>
      </c>
      <c r="J2" s="25" t="s">
        <v>15</v>
      </c>
      <c r="K2" s="4" t="s">
        <v>11</v>
      </c>
      <c r="L2" s="4" t="s">
        <v>6</v>
      </c>
      <c r="M2" s="27" t="s">
        <v>17</v>
      </c>
      <c r="N2" s="15" t="s">
        <v>18</v>
      </c>
      <c r="O2" s="5" t="s">
        <v>8</v>
      </c>
      <c r="P2" s="5" t="s">
        <v>7</v>
      </c>
      <c r="Q2" s="3" t="s">
        <v>9</v>
      </c>
      <c r="R2" s="18" t="s">
        <v>10</v>
      </c>
      <c r="S2" s="18" t="s">
        <v>19</v>
      </c>
      <c r="T2" s="18" t="s">
        <v>12</v>
      </c>
    </row>
    <row r="3" spans="1:20" ht="12.75" customHeight="1">
      <c r="A3" s="11">
        <v>2016</v>
      </c>
      <c r="B3" s="11">
        <v>2016903012</v>
      </c>
      <c r="C3" s="9">
        <v>42613</v>
      </c>
      <c r="D3" s="21">
        <v>42644</v>
      </c>
      <c r="E3" s="13">
        <v>145912</v>
      </c>
      <c r="F3" s="7">
        <v>63</v>
      </c>
      <c r="G3" s="9">
        <v>42649</v>
      </c>
      <c r="H3" s="11">
        <v>52</v>
      </c>
      <c r="I3" s="23">
        <v>4</v>
      </c>
      <c r="J3" s="23">
        <v>6</v>
      </c>
      <c r="K3" s="9"/>
      <c r="L3" s="9">
        <v>42676</v>
      </c>
      <c r="M3" s="11" t="s">
        <v>23</v>
      </c>
      <c r="N3" s="10"/>
      <c r="O3" s="10">
        <v>7091</v>
      </c>
      <c r="P3" s="20">
        <v>16894</v>
      </c>
      <c r="Q3" s="11"/>
      <c r="R3" s="19">
        <f>IF((K3-D3)&lt;0,0,K3-D3)</f>
        <v>0</v>
      </c>
      <c r="S3" s="17">
        <f>L3-D3-R3</f>
        <v>32</v>
      </c>
      <c r="T3" s="24">
        <f>+S3*E3</f>
        <v>4669184</v>
      </c>
    </row>
    <row r="4" spans="1:20" ht="12.75" customHeight="1">
      <c r="A4" s="11">
        <v>2016</v>
      </c>
      <c r="B4" s="38" t="s">
        <v>30</v>
      </c>
      <c r="C4" s="9">
        <v>42619</v>
      </c>
      <c r="D4" s="21">
        <v>42650</v>
      </c>
      <c r="E4" s="13">
        <v>362.39</v>
      </c>
      <c r="F4" s="7">
        <v>65</v>
      </c>
      <c r="G4" s="9">
        <v>42649</v>
      </c>
      <c r="H4" s="11">
        <v>52</v>
      </c>
      <c r="I4" s="23">
        <v>4</v>
      </c>
      <c r="J4" s="23">
        <v>6</v>
      </c>
      <c r="K4" s="9"/>
      <c r="L4" s="9">
        <v>42691</v>
      </c>
      <c r="M4" s="11" t="s">
        <v>24</v>
      </c>
      <c r="N4" s="10"/>
      <c r="O4" s="10">
        <v>7085</v>
      </c>
      <c r="P4" s="20">
        <v>17845</v>
      </c>
      <c r="Q4" s="11"/>
      <c r="R4" s="19">
        <f aca="true" t="shared" si="0" ref="R4:R9">IF((K4-D4)&lt;0,0,K4-D4)</f>
        <v>0</v>
      </c>
      <c r="S4" s="17">
        <f aca="true" t="shared" si="1" ref="S4:S9">L4-D4-R4</f>
        <v>41</v>
      </c>
      <c r="T4" s="24">
        <f aca="true" t="shared" si="2" ref="T4:T9">+S4*E4</f>
        <v>14857.99</v>
      </c>
    </row>
    <row r="5" spans="1:20" ht="12.75" customHeight="1">
      <c r="A5" s="11">
        <v>2016</v>
      </c>
      <c r="B5" s="38" t="s">
        <v>31</v>
      </c>
      <c r="C5" s="21">
        <v>42534</v>
      </c>
      <c r="D5" s="21">
        <v>42657</v>
      </c>
      <c r="E5" s="13">
        <v>256.73</v>
      </c>
      <c r="F5" s="7">
        <v>65</v>
      </c>
      <c r="G5" s="9">
        <v>42649</v>
      </c>
      <c r="H5" s="11">
        <v>52</v>
      </c>
      <c r="I5" s="23">
        <v>4</v>
      </c>
      <c r="J5" s="23">
        <v>6</v>
      </c>
      <c r="K5" s="9"/>
      <c r="L5" s="9">
        <v>42691</v>
      </c>
      <c r="M5" s="11" t="s">
        <v>24</v>
      </c>
      <c r="N5" s="10"/>
      <c r="O5" s="10">
        <v>7085</v>
      </c>
      <c r="P5" s="20">
        <v>17845</v>
      </c>
      <c r="Q5" s="11"/>
      <c r="R5" s="19">
        <f t="shared" si="0"/>
        <v>0</v>
      </c>
      <c r="S5" s="17">
        <f t="shared" si="1"/>
        <v>34</v>
      </c>
      <c r="T5" s="24">
        <f t="shared" si="2"/>
        <v>8728.82</v>
      </c>
    </row>
    <row r="6" spans="1:20" ht="12.75" customHeight="1">
      <c r="A6" s="11">
        <v>2016</v>
      </c>
      <c r="B6" s="38" t="s">
        <v>32</v>
      </c>
      <c r="C6" s="21">
        <v>42592</v>
      </c>
      <c r="D6" s="21">
        <v>42656</v>
      </c>
      <c r="E6" s="13">
        <v>182390</v>
      </c>
      <c r="F6" s="7">
        <v>66</v>
      </c>
      <c r="G6" s="9">
        <v>42655</v>
      </c>
      <c r="H6" s="11">
        <v>52</v>
      </c>
      <c r="I6" s="23">
        <v>4</v>
      </c>
      <c r="J6" s="23">
        <v>6</v>
      </c>
      <c r="K6" s="9"/>
      <c r="L6" s="9">
        <v>42655</v>
      </c>
      <c r="M6" s="11" t="s">
        <v>24</v>
      </c>
      <c r="N6" s="10"/>
      <c r="O6" s="10">
        <v>7091</v>
      </c>
      <c r="P6" s="20">
        <v>17865</v>
      </c>
      <c r="Q6" s="11"/>
      <c r="R6" s="19">
        <f t="shared" si="0"/>
        <v>0</v>
      </c>
      <c r="S6" s="17">
        <f t="shared" si="1"/>
        <v>-1</v>
      </c>
      <c r="T6" s="24">
        <f t="shared" si="2"/>
        <v>-182390</v>
      </c>
    </row>
    <row r="7" spans="1:20" ht="12.75" customHeight="1">
      <c r="A7" s="11">
        <v>2016</v>
      </c>
      <c r="B7" s="38" t="s">
        <v>33</v>
      </c>
      <c r="C7" s="21">
        <v>42590</v>
      </c>
      <c r="D7" s="21">
        <v>42656</v>
      </c>
      <c r="E7" s="13">
        <v>182390</v>
      </c>
      <c r="F7" s="7">
        <v>66</v>
      </c>
      <c r="G7" s="9">
        <v>42656</v>
      </c>
      <c r="H7" s="11">
        <v>52</v>
      </c>
      <c r="I7" s="23">
        <v>4</v>
      </c>
      <c r="J7" s="23">
        <v>6</v>
      </c>
      <c r="K7" s="9"/>
      <c r="L7" s="9">
        <v>42655</v>
      </c>
      <c r="M7" s="11" t="s">
        <v>24</v>
      </c>
      <c r="N7" s="10"/>
      <c r="O7" s="10">
        <v>7091</v>
      </c>
      <c r="P7" s="20">
        <v>17865</v>
      </c>
      <c r="Q7" s="11"/>
      <c r="R7" s="19">
        <f t="shared" si="0"/>
        <v>0</v>
      </c>
      <c r="S7" s="17">
        <f t="shared" si="1"/>
        <v>-1</v>
      </c>
      <c r="T7" s="24">
        <f t="shared" si="2"/>
        <v>-182390</v>
      </c>
    </row>
    <row r="8" spans="1:20" ht="12.75" customHeight="1">
      <c r="A8" s="11">
        <v>2016</v>
      </c>
      <c r="B8" s="44" t="s">
        <v>25</v>
      </c>
      <c r="C8" s="21">
        <v>42657</v>
      </c>
      <c r="D8" s="21">
        <v>42688</v>
      </c>
      <c r="E8" s="22">
        <v>201.85</v>
      </c>
      <c r="F8" s="8">
        <v>72</v>
      </c>
      <c r="G8" s="21">
        <v>42678</v>
      </c>
      <c r="H8" s="44">
        <v>52</v>
      </c>
      <c r="I8" s="46">
        <v>4</v>
      </c>
      <c r="J8" s="46">
        <v>6</v>
      </c>
      <c r="K8" s="21"/>
      <c r="L8" s="21">
        <v>42711</v>
      </c>
      <c r="M8" s="44" t="s">
        <v>24</v>
      </c>
      <c r="N8" s="20"/>
      <c r="O8" s="20">
        <v>7085</v>
      </c>
      <c r="P8" s="20">
        <v>19917</v>
      </c>
      <c r="Q8" s="11"/>
      <c r="R8" s="19">
        <f t="shared" si="0"/>
        <v>0</v>
      </c>
      <c r="S8" s="17">
        <f t="shared" si="1"/>
        <v>23</v>
      </c>
      <c r="T8" s="24">
        <f t="shared" si="2"/>
        <v>4642.55</v>
      </c>
    </row>
    <row r="9" spans="1:20" ht="12.75" customHeight="1">
      <c r="A9" s="11">
        <v>2016</v>
      </c>
      <c r="B9" s="44">
        <v>111</v>
      </c>
      <c r="C9" s="21">
        <v>42591</v>
      </c>
      <c r="D9" s="21">
        <v>42621</v>
      </c>
      <c r="E9" s="22">
        <v>36478</v>
      </c>
      <c r="F9" s="8">
        <v>74</v>
      </c>
      <c r="G9" s="21">
        <v>42682</v>
      </c>
      <c r="H9" s="44">
        <v>52</v>
      </c>
      <c r="I9" s="46">
        <v>4</v>
      </c>
      <c r="J9" s="46">
        <v>6</v>
      </c>
      <c r="K9" s="21"/>
      <c r="L9" s="21">
        <v>42682</v>
      </c>
      <c r="M9" s="44" t="s">
        <v>26</v>
      </c>
      <c r="N9" s="20"/>
      <c r="O9" s="20">
        <v>7091</v>
      </c>
      <c r="P9" s="20">
        <v>18949</v>
      </c>
      <c r="Q9" s="11"/>
      <c r="R9" s="19">
        <f t="shared" si="0"/>
        <v>0</v>
      </c>
      <c r="S9" s="17">
        <f t="shared" si="1"/>
        <v>61</v>
      </c>
      <c r="T9" s="24">
        <f t="shared" si="2"/>
        <v>2225158</v>
      </c>
    </row>
    <row r="10" spans="1:20" ht="12.75" customHeight="1">
      <c r="A10" s="11">
        <v>2016</v>
      </c>
      <c r="B10" s="44" t="s">
        <v>27</v>
      </c>
      <c r="C10" s="21">
        <v>42669</v>
      </c>
      <c r="D10" s="21">
        <v>42735</v>
      </c>
      <c r="E10" s="22">
        <v>1830</v>
      </c>
      <c r="F10" s="8">
        <v>75</v>
      </c>
      <c r="G10" s="21">
        <v>42682</v>
      </c>
      <c r="H10" s="44">
        <v>52</v>
      </c>
      <c r="I10" s="46">
        <v>4</v>
      </c>
      <c r="J10" s="46">
        <v>6</v>
      </c>
      <c r="K10" s="21"/>
      <c r="L10" s="21">
        <v>42682</v>
      </c>
      <c r="M10" s="44" t="s">
        <v>28</v>
      </c>
      <c r="N10" s="20"/>
      <c r="O10" s="20">
        <v>7085</v>
      </c>
      <c r="P10" s="20">
        <v>19582</v>
      </c>
      <c r="Q10" s="11"/>
      <c r="R10" s="19">
        <f>IF((K10-D10)&lt;0,0,K10-D10)</f>
        <v>0</v>
      </c>
      <c r="S10" s="17">
        <f>L10-D10-R10</f>
        <v>-53</v>
      </c>
      <c r="T10" s="24">
        <f>+S10*E10</f>
        <v>-96990</v>
      </c>
    </row>
    <row r="11" spans="1:20" ht="12.75" customHeight="1">
      <c r="A11" s="11">
        <v>2016</v>
      </c>
      <c r="B11" s="44">
        <v>2</v>
      </c>
      <c r="C11" s="21">
        <v>42662</v>
      </c>
      <c r="D11" s="21">
        <v>42662</v>
      </c>
      <c r="E11" s="22">
        <v>3498.15</v>
      </c>
      <c r="F11" s="8">
        <v>76</v>
      </c>
      <c r="G11" s="21">
        <v>42682</v>
      </c>
      <c r="H11" s="44">
        <v>52</v>
      </c>
      <c r="I11" s="46">
        <v>4</v>
      </c>
      <c r="J11" s="46">
        <v>6</v>
      </c>
      <c r="K11" s="21"/>
      <c r="L11" s="21">
        <v>42682</v>
      </c>
      <c r="M11" s="44" t="s">
        <v>29</v>
      </c>
      <c r="N11" s="20"/>
      <c r="O11" s="20">
        <v>7085</v>
      </c>
      <c r="P11" s="20">
        <v>19683</v>
      </c>
      <c r="Q11" s="11"/>
      <c r="R11" s="19">
        <f>IF((K11-D11)&lt;0,0,K11-D11)</f>
        <v>0</v>
      </c>
      <c r="S11" s="17">
        <f>L11-D11-R11</f>
        <v>20</v>
      </c>
      <c r="T11" s="24">
        <f>+S11*E11</f>
        <v>69963</v>
      </c>
    </row>
    <row r="12" spans="1:20" ht="12.75" customHeight="1">
      <c r="A12" s="11">
        <v>2016</v>
      </c>
      <c r="B12" s="44">
        <v>2</v>
      </c>
      <c r="C12" s="21">
        <v>42662</v>
      </c>
      <c r="D12" s="21">
        <v>42662</v>
      </c>
      <c r="E12" s="22">
        <v>4664.2</v>
      </c>
      <c r="F12" s="8">
        <v>76</v>
      </c>
      <c r="G12" s="21">
        <v>42682</v>
      </c>
      <c r="H12" s="44">
        <v>52</v>
      </c>
      <c r="I12" s="46">
        <v>4</v>
      </c>
      <c r="J12" s="46">
        <v>6</v>
      </c>
      <c r="K12" s="21"/>
      <c r="L12" s="21">
        <v>42682</v>
      </c>
      <c r="M12" s="44" t="s">
        <v>29</v>
      </c>
      <c r="N12" s="20"/>
      <c r="O12" s="20">
        <v>7085</v>
      </c>
      <c r="P12" s="20">
        <v>19686</v>
      </c>
      <c r="Q12" s="11"/>
      <c r="R12" s="19">
        <f>IF((K12-D12)&lt;0,0,K12-D12)</f>
        <v>0</v>
      </c>
      <c r="S12" s="17">
        <f>L12-D12-R12</f>
        <v>20</v>
      </c>
      <c r="T12" s="24">
        <f>+S12*E12</f>
        <v>93284</v>
      </c>
    </row>
    <row r="13" spans="1:20" ht="12.75" customHeight="1">
      <c r="A13" s="11">
        <v>2016</v>
      </c>
      <c r="B13" s="47" t="s">
        <v>36</v>
      </c>
      <c r="C13" s="21">
        <v>42522</v>
      </c>
      <c r="D13" s="21">
        <v>42552</v>
      </c>
      <c r="E13" s="22">
        <v>200.9</v>
      </c>
      <c r="F13" s="8">
        <v>57</v>
      </c>
      <c r="G13" s="21">
        <v>42580</v>
      </c>
      <c r="H13" s="44">
        <v>52</v>
      </c>
      <c r="I13" s="46">
        <v>4</v>
      </c>
      <c r="J13" s="46">
        <v>6</v>
      </c>
      <c r="K13" s="21"/>
      <c r="L13" s="21">
        <v>42646</v>
      </c>
      <c r="M13" s="44" t="s">
        <v>24</v>
      </c>
      <c r="N13" s="20"/>
      <c r="O13" s="20">
        <v>7085</v>
      </c>
      <c r="P13" s="20">
        <v>15080</v>
      </c>
      <c r="Q13" s="11"/>
      <c r="R13" s="19">
        <f aca="true" t="shared" si="3" ref="R13:R20">IF((K13-D13)&lt;0,0,K13-D13)</f>
        <v>0</v>
      </c>
      <c r="S13" s="17">
        <f aca="true" t="shared" si="4" ref="S13:S20">L13-D13-R13</f>
        <v>94</v>
      </c>
      <c r="T13" s="24">
        <f aca="true" t="shared" si="5" ref="T13:T20">+S13*E13</f>
        <v>18884.600000000002</v>
      </c>
    </row>
    <row r="14" spans="1:20" ht="12.75" customHeight="1">
      <c r="A14" s="11">
        <v>2016</v>
      </c>
      <c r="B14" s="48" t="s">
        <v>37</v>
      </c>
      <c r="C14" s="49">
        <v>42536</v>
      </c>
      <c r="D14" s="49">
        <v>42566</v>
      </c>
      <c r="E14" s="22">
        <v>209.62</v>
      </c>
      <c r="F14" s="8">
        <v>57</v>
      </c>
      <c r="G14" s="21">
        <v>42580</v>
      </c>
      <c r="H14" s="44">
        <v>52</v>
      </c>
      <c r="I14" s="46">
        <v>4</v>
      </c>
      <c r="J14" s="46">
        <v>6</v>
      </c>
      <c r="K14" s="21"/>
      <c r="L14" s="21">
        <v>42646</v>
      </c>
      <c r="M14" s="44" t="s">
        <v>24</v>
      </c>
      <c r="N14" s="20"/>
      <c r="O14" s="20">
        <v>7085</v>
      </c>
      <c r="P14" s="20">
        <v>15080</v>
      </c>
      <c r="Q14" s="11"/>
      <c r="R14" s="19">
        <f t="shared" si="3"/>
        <v>0</v>
      </c>
      <c r="S14" s="17">
        <f t="shared" si="4"/>
        <v>80</v>
      </c>
      <c r="T14" s="24">
        <f t="shared" si="5"/>
        <v>16769.6</v>
      </c>
    </row>
    <row r="15" spans="1:20" ht="12.75" customHeight="1">
      <c r="A15" s="11">
        <v>2016</v>
      </c>
      <c r="B15" s="44" t="s">
        <v>40</v>
      </c>
      <c r="C15" s="21">
        <v>42422</v>
      </c>
      <c r="D15" s="21">
        <v>42429</v>
      </c>
      <c r="E15" s="22">
        <v>7320</v>
      </c>
      <c r="F15" s="8">
        <v>27</v>
      </c>
      <c r="G15" s="21">
        <v>42473</v>
      </c>
      <c r="H15" s="44">
        <v>52</v>
      </c>
      <c r="I15" s="46">
        <v>4</v>
      </c>
      <c r="J15" s="46">
        <v>6</v>
      </c>
      <c r="K15" s="21"/>
      <c r="L15" s="21">
        <v>42688</v>
      </c>
      <c r="M15" s="44" t="s">
        <v>28</v>
      </c>
      <c r="N15" s="20"/>
      <c r="O15" s="20">
        <v>7085</v>
      </c>
      <c r="P15" s="20">
        <v>17564</v>
      </c>
      <c r="Q15" s="11"/>
      <c r="R15" s="19">
        <f t="shared" si="3"/>
        <v>0</v>
      </c>
      <c r="S15" s="17">
        <f t="shared" si="4"/>
        <v>259</v>
      </c>
      <c r="T15" s="24">
        <f t="shared" si="5"/>
        <v>1895880</v>
      </c>
    </row>
    <row r="16" spans="1:20" ht="12.75" customHeight="1">
      <c r="A16" s="11">
        <v>2016</v>
      </c>
      <c r="B16" s="44" t="s">
        <v>39</v>
      </c>
      <c r="C16" s="21">
        <v>42634</v>
      </c>
      <c r="D16" s="21">
        <v>42634</v>
      </c>
      <c r="E16" s="22">
        <v>38.26</v>
      </c>
      <c r="F16" s="8">
        <v>68</v>
      </c>
      <c r="G16" s="21">
        <v>42677</v>
      </c>
      <c r="H16" s="44">
        <v>52</v>
      </c>
      <c r="I16" s="46">
        <v>4</v>
      </c>
      <c r="J16" s="46">
        <v>6</v>
      </c>
      <c r="K16" s="21"/>
      <c r="L16" s="21">
        <v>42709.54540509259</v>
      </c>
      <c r="M16" s="44" t="s">
        <v>71</v>
      </c>
      <c r="N16" s="20"/>
      <c r="O16" s="20">
        <v>7311</v>
      </c>
      <c r="P16" s="20">
        <v>19061</v>
      </c>
      <c r="Q16" s="11"/>
      <c r="R16" s="19">
        <f t="shared" si="3"/>
        <v>0</v>
      </c>
      <c r="S16" s="17">
        <f t="shared" si="4"/>
        <v>75.54540509259095</v>
      </c>
      <c r="T16" s="24">
        <f t="shared" si="5"/>
        <v>2890.36719884253</v>
      </c>
    </row>
    <row r="17" spans="1:20" ht="12.75" customHeight="1">
      <c r="A17" s="11">
        <v>2016</v>
      </c>
      <c r="B17" s="44" t="s">
        <v>38</v>
      </c>
      <c r="C17" s="21">
        <v>42565</v>
      </c>
      <c r="D17" s="21">
        <v>42596</v>
      </c>
      <c r="E17" s="22">
        <v>11243.52</v>
      </c>
      <c r="F17" s="8">
        <v>60</v>
      </c>
      <c r="G17" s="21">
        <v>42628</v>
      </c>
      <c r="H17" s="44">
        <v>52</v>
      </c>
      <c r="I17" s="46">
        <v>4</v>
      </c>
      <c r="J17" s="46">
        <v>6</v>
      </c>
      <c r="K17" s="21"/>
      <c r="L17" s="21">
        <v>42646.44789351852</v>
      </c>
      <c r="M17" s="44" t="s">
        <v>72</v>
      </c>
      <c r="N17" s="20"/>
      <c r="O17" s="20">
        <v>7370</v>
      </c>
      <c r="P17" s="20">
        <v>15136</v>
      </c>
      <c r="Q17" s="11"/>
      <c r="R17" s="19">
        <f t="shared" si="3"/>
        <v>0</v>
      </c>
      <c r="S17" s="17">
        <f t="shared" si="4"/>
        <v>50.44789351851796</v>
      </c>
      <c r="T17" s="24">
        <f t="shared" si="5"/>
        <v>567211.8997333271</v>
      </c>
    </row>
    <row r="18" spans="1:20" ht="12.75" customHeight="1">
      <c r="A18" s="11">
        <v>2016</v>
      </c>
      <c r="B18" s="11">
        <v>1216005817</v>
      </c>
      <c r="C18" s="21">
        <v>42643</v>
      </c>
      <c r="D18" s="21">
        <v>42703</v>
      </c>
      <c r="E18" s="22">
        <v>38112.8</v>
      </c>
      <c r="F18" s="8">
        <v>332</v>
      </c>
      <c r="G18" s="21">
        <v>42656</v>
      </c>
      <c r="H18" s="11">
        <v>52</v>
      </c>
      <c r="I18" s="23">
        <v>4</v>
      </c>
      <c r="J18" s="23">
        <v>8</v>
      </c>
      <c r="K18" s="9"/>
      <c r="L18" s="9">
        <v>42691.39508101852</v>
      </c>
      <c r="M18" s="11" t="s">
        <v>34</v>
      </c>
      <c r="N18" s="10"/>
      <c r="O18" s="10">
        <v>7081</v>
      </c>
      <c r="P18" s="20">
        <v>17859</v>
      </c>
      <c r="Q18" s="11"/>
      <c r="R18" s="19">
        <f t="shared" si="3"/>
        <v>0</v>
      </c>
      <c r="S18" s="17">
        <f t="shared" si="4"/>
        <v>-11.604918981480296</v>
      </c>
      <c r="T18" s="24">
        <f t="shared" si="5"/>
        <v>-442295.95615736226</v>
      </c>
    </row>
    <row r="19" spans="1:20" ht="12.75" customHeight="1">
      <c r="A19" s="11">
        <v>2016</v>
      </c>
      <c r="B19" s="34" t="s">
        <v>35</v>
      </c>
      <c r="C19" s="21">
        <v>42643</v>
      </c>
      <c r="D19" s="21">
        <v>42703</v>
      </c>
      <c r="E19" s="22">
        <v>22008.8</v>
      </c>
      <c r="F19" s="8">
        <v>332</v>
      </c>
      <c r="G19" s="21">
        <v>42656</v>
      </c>
      <c r="H19" s="11">
        <v>52</v>
      </c>
      <c r="I19" s="23">
        <v>4</v>
      </c>
      <c r="J19" s="23">
        <v>8</v>
      </c>
      <c r="K19" s="9"/>
      <c r="L19" s="9">
        <v>42691.39508101852</v>
      </c>
      <c r="M19" s="11" t="s">
        <v>34</v>
      </c>
      <c r="N19" s="10"/>
      <c r="O19" s="10">
        <v>7081</v>
      </c>
      <c r="P19" s="20">
        <v>17859</v>
      </c>
      <c r="Q19" s="11"/>
      <c r="R19" s="19">
        <f t="shared" si="3"/>
        <v>0</v>
      </c>
      <c r="S19" s="17">
        <f t="shared" si="4"/>
        <v>-11.604918981480296</v>
      </c>
      <c r="T19" s="24">
        <f t="shared" si="5"/>
        <v>-255410.34087960352</v>
      </c>
    </row>
    <row r="20" spans="1:20" ht="12.75" customHeight="1">
      <c r="A20" s="11">
        <v>2016</v>
      </c>
      <c r="B20" s="11">
        <v>1216006033</v>
      </c>
      <c r="C20" s="9">
        <v>42653</v>
      </c>
      <c r="D20" s="9">
        <v>42713</v>
      </c>
      <c r="E20" s="13">
        <v>37039.2</v>
      </c>
      <c r="F20" s="7">
        <v>338</v>
      </c>
      <c r="G20" s="9">
        <v>42667</v>
      </c>
      <c r="H20" s="11">
        <v>52</v>
      </c>
      <c r="I20" s="23">
        <v>4</v>
      </c>
      <c r="J20" s="23">
        <v>8</v>
      </c>
      <c r="K20" s="9"/>
      <c r="L20" s="9">
        <v>42676.47122685185</v>
      </c>
      <c r="M20" s="11" t="s">
        <v>34</v>
      </c>
      <c r="N20" s="10"/>
      <c r="O20" s="10">
        <v>7081</v>
      </c>
      <c r="P20" s="20">
        <v>16899</v>
      </c>
      <c r="Q20" s="11"/>
      <c r="R20" s="19">
        <f t="shared" si="3"/>
        <v>0</v>
      </c>
      <c r="S20" s="17">
        <f t="shared" si="4"/>
        <v>-36.52877314815123</v>
      </c>
      <c r="T20" s="24">
        <f t="shared" si="5"/>
        <v>-1352996.534389003</v>
      </c>
    </row>
    <row r="21" spans="1:20" ht="12.75" customHeight="1">
      <c r="A21" s="11">
        <v>2016</v>
      </c>
      <c r="B21" s="11">
        <v>20</v>
      </c>
      <c r="C21" s="9">
        <v>42636</v>
      </c>
      <c r="D21" s="9">
        <v>42665</v>
      </c>
      <c r="E21" s="13">
        <v>4502.7</v>
      </c>
      <c r="F21" s="7">
        <v>201</v>
      </c>
      <c r="G21" s="9">
        <v>42648</v>
      </c>
      <c r="H21" s="11">
        <v>52</v>
      </c>
      <c r="I21" s="23">
        <v>4</v>
      </c>
      <c r="J21" s="23">
        <v>0</v>
      </c>
      <c r="K21" s="9">
        <v>42665</v>
      </c>
      <c r="L21" s="9">
        <v>42662.38390046296</v>
      </c>
      <c r="M21" s="10" t="s">
        <v>44</v>
      </c>
      <c r="N21" s="10"/>
      <c r="O21" s="10">
        <v>7051</v>
      </c>
      <c r="P21" s="20">
        <v>15759</v>
      </c>
      <c r="Q21" s="11"/>
      <c r="R21" s="19">
        <f aca="true" t="shared" si="6" ref="R21:R37">IF((K21-D21)&lt;0,0,K21-D21)</f>
        <v>0</v>
      </c>
      <c r="S21" s="17">
        <f aca="true" t="shared" si="7" ref="S21:S37">L21-D21-R21</f>
        <v>-2.616099537037371</v>
      </c>
      <c r="T21" s="24">
        <f aca="true" t="shared" si="8" ref="T21:T37">+S21*E21</f>
        <v>-11779.51138541817</v>
      </c>
    </row>
    <row r="22" spans="1:20" ht="12.75" customHeight="1">
      <c r="A22" s="11">
        <v>2016</v>
      </c>
      <c r="B22" s="11" t="s">
        <v>41</v>
      </c>
      <c r="C22" s="9">
        <v>42720</v>
      </c>
      <c r="D22" s="9">
        <v>42750</v>
      </c>
      <c r="E22" s="13">
        <v>4072482.73</v>
      </c>
      <c r="F22" s="7">
        <v>260</v>
      </c>
      <c r="G22" s="9">
        <v>42720</v>
      </c>
      <c r="H22" s="11">
        <v>52</v>
      </c>
      <c r="I22" s="23">
        <v>4</v>
      </c>
      <c r="J22" s="23">
        <v>0</v>
      </c>
      <c r="K22" s="9">
        <v>42750</v>
      </c>
      <c r="L22" s="9">
        <v>42727.64219907407</v>
      </c>
      <c r="M22" s="11" t="s">
        <v>69</v>
      </c>
      <c r="N22" s="10"/>
      <c r="O22" s="10">
        <v>7057</v>
      </c>
      <c r="P22" s="20">
        <v>21796</v>
      </c>
      <c r="Q22" s="11"/>
      <c r="R22" s="19">
        <f t="shared" si="6"/>
        <v>0</v>
      </c>
      <c r="S22" s="17">
        <f t="shared" si="7"/>
        <v>-22.35780092592904</v>
      </c>
      <c r="T22" s="24">
        <f t="shared" si="8"/>
        <v>-91051758.15162402</v>
      </c>
    </row>
    <row r="23" spans="1:20" ht="12.75" customHeight="1">
      <c r="A23" s="11">
        <v>2016</v>
      </c>
      <c r="B23" s="11">
        <v>63</v>
      </c>
      <c r="C23" s="9">
        <v>42719</v>
      </c>
      <c r="D23" s="9">
        <v>42749</v>
      </c>
      <c r="E23" s="13">
        <v>4769295.28</v>
      </c>
      <c r="F23" s="7">
        <v>260</v>
      </c>
      <c r="G23" s="9">
        <v>42720</v>
      </c>
      <c r="H23" s="11">
        <v>52</v>
      </c>
      <c r="I23" s="23">
        <v>4</v>
      </c>
      <c r="J23" s="23">
        <v>0</v>
      </c>
      <c r="K23" s="9">
        <v>42749</v>
      </c>
      <c r="L23" s="9">
        <v>42727.64219907407</v>
      </c>
      <c r="M23" s="11" t="s">
        <v>68</v>
      </c>
      <c r="N23" s="10"/>
      <c r="O23" s="10">
        <v>7057</v>
      </c>
      <c r="P23" s="20">
        <v>21879</v>
      </c>
      <c r="Q23" s="11"/>
      <c r="R23" s="19">
        <f t="shared" si="6"/>
        <v>0</v>
      </c>
      <c r="S23" s="17">
        <f t="shared" si="7"/>
        <v>-21.35780092592904</v>
      </c>
      <c r="T23" s="24">
        <f t="shared" si="8"/>
        <v>-101861659.14721301</v>
      </c>
    </row>
    <row r="24" spans="1:20" ht="12.75" customHeight="1">
      <c r="A24" s="11">
        <v>2016</v>
      </c>
      <c r="B24" s="11">
        <v>63</v>
      </c>
      <c r="C24" s="9">
        <v>42719</v>
      </c>
      <c r="D24" s="9">
        <v>42749</v>
      </c>
      <c r="E24" s="13">
        <v>308504.72</v>
      </c>
      <c r="F24" s="7">
        <v>260</v>
      </c>
      <c r="G24" s="9">
        <v>42720</v>
      </c>
      <c r="H24" s="11">
        <v>52</v>
      </c>
      <c r="I24" s="23">
        <v>4</v>
      </c>
      <c r="J24" s="23">
        <v>0</v>
      </c>
      <c r="K24" s="9">
        <v>42749</v>
      </c>
      <c r="L24" s="9">
        <v>42732.48925925926</v>
      </c>
      <c r="M24" s="11" t="s">
        <v>68</v>
      </c>
      <c r="N24" s="10"/>
      <c r="O24" s="10">
        <v>7057</v>
      </c>
      <c r="P24" s="20">
        <v>21957</v>
      </c>
      <c r="Q24" s="11"/>
      <c r="R24" s="19">
        <f t="shared" si="6"/>
        <v>0</v>
      </c>
      <c r="S24" s="17">
        <f t="shared" si="7"/>
        <v>-16.510740740741312</v>
      </c>
      <c r="T24" s="24">
        <f t="shared" si="8"/>
        <v>-5093641.44921499</v>
      </c>
    </row>
    <row r="25" spans="1:20" ht="12.75" customHeight="1">
      <c r="A25" s="11">
        <v>2016</v>
      </c>
      <c r="B25" s="11" t="s">
        <v>42</v>
      </c>
      <c r="C25" s="9">
        <v>42093</v>
      </c>
      <c r="D25" s="9">
        <v>42123</v>
      </c>
      <c r="E25" s="13">
        <v>17119.28</v>
      </c>
      <c r="F25" s="7">
        <v>239</v>
      </c>
      <c r="G25" s="9">
        <v>42706</v>
      </c>
      <c r="H25" s="11">
        <v>52</v>
      </c>
      <c r="I25" s="23">
        <v>4</v>
      </c>
      <c r="J25" s="23">
        <v>0</v>
      </c>
      <c r="K25" s="9">
        <v>42123</v>
      </c>
      <c r="L25" s="9">
        <v>42727.43921296296</v>
      </c>
      <c r="M25" s="11" t="s">
        <v>45</v>
      </c>
      <c r="N25" s="10"/>
      <c r="O25" s="10">
        <v>7075</v>
      </c>
      <c r="P25" s="20">
        <v>21413</v>
      </c>
      <c r="Q25" s="11"/>
      <c r="R25" s="19">
        <f t="shared" si="6"/>
        <v>0</v>
      </c>
      <c r="S25" s="17">
        <f t="shared" si="7"/>
        <v>604.4392129629632</v>
      </c>
      <c r="T25" s="24">
        <f t="shared" si="8"/>
        <v>10347564.129692595</v>
      </c>
    </row>
    <row r="26" spans="1:20" ht="12.75" customHeight="1">
      <c r="A26" s="11">
        <v>2016</v>
      </c>
      <c r="B26" s="11" t="s">
        <v>43</v>
      </c>
      <c r="C26" s="9">
        <v>42694</v>
      </c>
      <c r="D26" s="9">
        <v>42723</v>
      </c>
      <c r="E26" s="13">
        <v>9150</v>
      </c>
      <c r="F26" s="7">
        <v>246</v>
      </c>
      <c r="G26" s="9">
        <v>42709</v>
      </c>
      <c r="H26" s="11">
        <v>52</v>
      </c>
      <c r="I26" s="23">
        <v>4</v>
      </c>
      <c r="J26" s="23">
        <v>0</v>
      </c>
      <c r="K26" s="9">
        <v>42723</v>
      </c>
      <c r="L26" s="9">
        <v>42727.43921296296</v>
      </c>
      <c r="M26" s="11" t="s">
        <v>46</v>
      </c>
      <c r="N26" s="10"/>
      <c r="O26" s="10">
        <v>7151</v>
      </c>
      <c r="P26" s="20">
        <v>21851</v>
      </c>
      <c r="Q26" s="11"/>
      <c r="R26" s="19">
        <f t="shared" si="6"/>
        <v>0</v>
      </c>
      <c r="S26" s="17">
        <f t="shared" si="7"/>
        <v>4.439212962963211</v>
      </c>
      <c r="T26" s="24">
        <f t="shared" si="8"/>
        <v>40618.79861111338</v>
      </c>
    </row>
    <row r="27" spans="1:20" ht="12.75" customHeight="1">
      <c r="A27" s="11">
        <v>2016</v>
      </c>
      <c r="B27" s="11">
        <v>24406</v>
      </c>
      <c r="C27" s="9">
        <v>42549</v>
      </c>
      <c r="D27" s="9">
        <v>42578</v>
      </c>
      <c r="E27" s="13">
        <v>16764.77</v>
      </c>
      <c r="F27" s="7">
        <v>208</v>
      </c>
      <c r="G27" s="9">
        <v>42662</v>
      </c>
      <c r="H27" s="11">
        <v>52</v>
      </c>
      <c r="I27" s="23">
        <v>4</v>
      </c>
      <c r="J27" s="23">
        <v>0</v>
      </c>
      <c r="K27" s="9">
        <v>42578</v>
      </c>
      <c r="L27" s="9">
        <v>42668</v>
      </c>
      <c r="M27" s="11" t="s">
        <v>47</v>
      </c>
      <c r="N27" s="10"/>
      <c r="O27" s="10">
        <v>7294</v>
      </c>
      <c r="P27" s="20">
        <v>16350</v>
      </c>
      <c r="Q27" s="11"/>
      <c r="R27" s="19">
        <f t="shared" si="6"/>
        <v>0</v>
      </c>
      <c r="S27" s="17">
        <f t="shared" si="7"/>
        <v>90</v>
      </c>
      <c r="T27" s="24">
        <f t="shared" si="8"/>
        <v>1508829.3</v>
      </c>
    </row>
    <row r="28" spans="1:20" ht="12.75" customHeight="1">
      <c r="A28" s="11">
        <v>2016</v>
      </c>
      <c r="B28" s="11">
        <v>24406</v>
      </c>
      <c r="C28" s="9">
        <v>42549</v>
      </c>
      <c r="D28" s="9">
        <v>42578</v>
      </c>
      <c r="E28" s="13">
        <v>3688.25</v>
      </c>
      <c r="F28" s="7">
        <v>208</v>
      </c>
      <c r="G28" s="9">
        <v>42662</v>
      </c>
      <c r="H28" s="11">
        <v>52</v>
      </c>
      <c r="I28" s="23">
        <v>4</v>
      </c>
      <c r="J28" s="23">
        <v>0</v>
      </c>
      <c r="K28" s="9">
        <v>42578</v>
      </c>
      <c r="L28" s="9">
        <v>42668.372025462966</v>
      </c>
      <c r="M28" s="11" t="s">
        <v>48</v>
      </c>
      <c r="N28" s="10"/>
      <c r="O28" s="10">
        <v>7294</v>
      </c>
      <c r="P28" s="20">
        <v>16350</v>
      </c>
      <c r="Q28" s="11"/>
      <c r="R28" s="19">
        <f t="shared" si="6"/>
        <v>0</v>
      </c>
      <c r="S28" s="17">
        <f t="shared" si="7"/>
        <v>90.37202546296612</v>
      </c>
      <c r="T28" s="24">
        <f t="shared" si="8"/>
        <v>333314.6229137848</v>
      </c>
    </row>
    <row r="29" spans="1:20" ht="12.75" customHeight="1">
      <c r="A29" s="11">
        <v>2016</v>
      </c>
      <c r="B29" s="39" t="s">
        <v>49</v>
      </c>
      <c r="C29" s="40" t="s">
        <v>50</v>
      </c>
      <c r="D29" s="40">
        <v>42526</v>
      </c>
      <c r="E29" s="41">
        <v>61.62</v>
      </c>
      <c r="F29" s="42">
        <v>57</v>
      </c>
      <c r="G29" s="43">
        <v>42654</v>
      </c>
      <c r="H29" s="11">
        <v>52</v>
      </c>
      <c r="I29" s="23">
        <v>4</v>
      </c>
      <c r="J29" s="23">
        <v>1</v>
      </c>
      <c r="K29" s="9">
        <v>42526</v>
      </c>
      <c r="L29" s="9">
        <v>42660.41951388889</v>
      </c>
      <c r="M29" s="11" t="s">
        <v>57</v>
      </c>
      <c r="N29" s="10"/>
      <c r="O29" s="10">
        <v>1306</v>
      </c>
      <c r="P29" s="20">
        <v>15919</v>
      </c>
      <c r="Q29" s="11"/>
      <c r="R29" s="19">
        <f t="shared" si="6"/>
        <v>0</v>
      </c>
      <c r="S29" s="17">
        <f t="shared" si="7"/>
        <v>134.41951388888992</v>
      </c>
      <c r="T29" s="24">
        <f t="shared" si="8"/>
        <v>8282.930445833397</v>
      </c>
    </row>
    <row r="30" spans="1:20" ht="12.75" customHeight="1">
      <c r="A30" s="11">
        <v>2016</v>
      </c>
      <c r="B30" s="39" t="s">
        <v>51</v>
      </c>
      <c r="C30" s="40" t="s">
        <v>52</v>
      </c>
      <c r="D30" s="40">
        <v>42525</v>
      </c>
      <c r="E30" s="41">
        <v>61.62</v>
      </c>
      <c r="F30" s="42">
        <v>58</v>
      </c>
      <c r="G30" s="43">
        <v>42654</v>
      </c>
      <c r="H30" s="11">
        <v>52</v>
      </c>
      <c r="I30" s="23">
        <v>4</v>
      </c>
      <c r="J30" s="23">
        <v>1</v>
      </c>
      <c r="K30" s="9">
        <v>42525</v>
      </c>
      <c r="L30" s="9">
        <v>42660.41951388889</v>
      </c>
      <c r="M30" s="11" t="s">
        <v>57</v>
      </c>
      <c r="N30" s="10"/>
      <c r="O30" s="10">
        <v>1306</v>
      </c>
      <c r="P30" s="20">
        <v>15920</v>
      </c>
      <c r="Q30" s="11"/>
      <c r="R30" s="19">
        <f t="shared" si="6"/>
        <v>0</v>
      </c>
      <c r="S30" s="17">
        <f t="shared" si="7"/>
        <v>135.41951388888992</v>
      </c>
      <c r="T30" s="24">
        <f t="shared" si="8"/>
        <v>8344.550445833396</v>
      </c>
    </row>
    <row r="31" spans="1:20" ht="12.75" customHeight="1">
      <c r="A31" s="11">
        <v>2016</v>
      </c>
      <c r="B31" s="39" t="s">
        <v>53</v>
      </c>
      <c r="C31" s="40">
        <v>42480</v>
      </c>
      <c r="D31" s="40">
        <v>42510</v>
      </c>
      <c r="E31" s="41">
        <v>52.4</v>
      </c>
      <c r="F31" s="42">
        <v>60</v>
      </c>
      <c r="G31" s="43">
        <v>42655</v>
      </c>
      <c r="H31" s="11">
        <v>52</v>
      </c>
      <c r="I31" s="23">
        <v>4</v>
      </c>
      <c r="J31" s="23">
        <v>1</v>
      </c>
      <c r="K31" s="9">
        <v>42510</v>
      </c>
      <c r="L31" s="9">
        <v>42662.39732638889</v>
      </c>
      <c r="M31" s="11" t="s">
        <v>57</v>
      </c>
      <c r="N31" s="10"/>
      <c r="O31" s="10">
        <v>1306</v>
      </c>
      <c r="P31" s="20">
        <v>16020</v>
      </c>
      <c r="Q31" s="11"/>
      <c r="R31" s="19">
        <f t="shared" si="6"/>
        <v>0</v>
      </c>
      <c r="S31" s="17">
        <f t="shared" si="7"/>
        <v>152.3973263888911</v>
      </c>
      <c r="T31" s="24">
        <f t="shared" si="8"/>
        <v>7985.619902777893</v>
      </c>
    </row>
    <row r="32" spans="1:20" ht="12.75" customHeight="1">
      <c r="A32" s="11">
        <v>2016</v>
      </c>
      <c r="B32" s="39" t="s">
        <v>54</v>
      </c>
      <c r="C32" s="40">
        <v>42579</v>
      </c>
      <c r="D32" s="40">
        <v>42609</v>
      </c>
      <c r="E32" s="41">
        <v>52.4</v>
      </c>
      <c r="F32" s="42">
        <v>71</v>
      </c>
      <c r="G32" s="43">
        <v>42709</v>
      </c>
      <c r="H32" s="11">
        <v>52</v>
      </c>
      <c r="I32" s="23">
        <v>4</v>
      </c>
      <c r="J32" s="23">
        <v>1</v>
      </c>
      <c r="K32" s="9">
        <v>42609</v>
      </c>
      <c r="L32" s="9">
        <v>42725.61079861111</v>
      </c>
      <c r="M32" s="11" t="s">
        <v>57</v>
      </c>
      <c r="N32" s="10"/>
      <c r="O32" s="10">
        <v>1306</v>
      </c>
      <c r="P32" s="20">
        <v>20945</v>
      </c>
      <c r="Q32" s="11"/>
      <c r="R32" s="19">
        <f t="shared" si="6"/>
        <v>0</v>
      </c>
      <c r="S32" s="17">
        <f t="shared" si="7"/>
        <v>116.6107986111092</v>
      </c>
      <c r="T32" s="24">
        <f t="shared" si="8"/>
        <v>6110.405847222122</v>
      </c>
    </row>
    <row r="33" spans="1:20" ht="12.75" customHeight="1">
      <c r="A33" s="11">
        <v>2016</v>
      </c>
      <c r="B33" s="39" t="s">
        <v>55</v>
      </c>
      <c r="C33" s="40" t="s">
        <v>56</v>
      </c>
      <c r="D33" s="40">
        <v>42678</v>
      </c>
      <c r="E33" s="41">
        <v>52.4</v>
      </c>
      <c r="F33" s="42">
        <v>70</v>
      </c>
      <c r="G33" s="43">
        <v>42709</v>
      </c>
      <c r="H33" s="11">
        <v>52</v>
      </c>
      <c r="I33" s="23">
        <v>4</v>
      </c>
      <c r="J33" s="23">
        <v>1</v>
      </c>
      <c r="K33" s="9">
        <v>42678</v>
      </c>
      <c r="L33" s="9">
        <v>42726.57232638889</v>
      </c>
      <c r="M33" s="11" t="s">
        <v>57</v>
      </c>
      <c r="N33" s="10"/>
      <c r="O33" s="10">
        <v>1306</v>
      </c>
      <c r="P33" s="20">
        <v>21805</v>
      </c>
      <c r="Q33" s="11"/>
      <c r="R33" s="19">
        <f t="shared" si="6"/>
        <v>0</v>
      </c>
      <c r="S33" s="17">
        <f t="shared" si="7"/>
        <v>48.57232638888672</v>
      </c>
      <c r="T33" s="24">
        <f t="shared" si="8"/>
        <v>2545.189902777664</v>
      </c>
    </row>
    <row r="34" spans="1:20" ht="12.75" customHeight="1">
      <c r="A34" s="11">
        <v>2016</v>
      </c>
      <c r="B34" s="11" t="s">
        <v>58</v>
      </c>
      <c r="C34" s="9">
        <v>42576</v>
      </c>
      <c r="D34" s="9">
        <v>42606</v>
      </c>
      <c r="E34" s="13">
        <v>9150</v>
      </c>
      <c r="F34" s="7">
        <v>246</v>
      </c>
      <c r="G34" s="9">
        <v>42709</v>
      </c>
      <c r="H34" s="11">
        <v>52</v>
      </c>
      <c r="I34" s="23">
        <v>4</v>
      </c>
      <c r="J34" s="23">
        <v>0</v>
      </c>
      <c r="K34" s="9">
        <v>42724</v>
      </c>
      <c r="L34" s="9">
        <v>42727</v>
      </c>
      <c r="M34" s="11" t="s">
        <v>59</v>
      </c>
      <c r="N34" s="10"/>
      <c r="O34" s="10">
        <v>7151</v>
      </c>
      <c r="P34" s="20">
        <v>21851</v>
      </c>
      <c r="Q34" s="11"/>
      <c r="R34" s="19">
        <f t="shared" si="6"/>
        <v>118</v>
      </c>
      <c r="S34" s="17">
        <f t="shared" si="7"/>
        <v>3</v>
      </c>
      <c r="T34" s="24">
        <f t="shared" si="8"/>
        <v>27450</v>
      </c>
    </row>
    <row r="35" spans="1:20" ht="12.75" customHeight="1">
      <c r="A35" s="11">
        <v>2016</v>
      </c>
      <c r="B35" s="44" t="s">
        <v>64</v>
      </c>
      <c r="C35" s="9">
        <v>42674</v>
      </c>
      <c r="D35" s="9">
        <v>42674</v>
      </c>
      <c r="E35" s="13">
        <v>2775000</v>
      </c>
      <c r="F35" s="7">
        <v>96</v>
      </c>
      <c r="G35" s="9">
        <v>42647</v>
      </c>
      <c r="H35" s="11">
        <v>52</v>
      </c>
      <c r="I35" s="23">
        <v>4</v>
      </c>
      <c r="J35" s="23">
        <v>14</v>
      </c>
      <c r="K35" s="9"/>
      <c r="L35" s="9">
        <v>42654.35666666667</v>
      </c>
      <c r="M35" s="11" t="s">
        <v>61</v>
      </c>
      <c r="N35" s="10"/>
      <c r="O35" s="10">
        <v>7029</v>
      </c>
      <c r="P35" s="20">
        <v>15566</v>
      </c>
      <c r="Q35" s="11"/>
      <c r="R35" s="19">
        <f t="shared" si="6"/>
        <v>0</v>
      </c>
      <c r="S35" s="17">
        <f t="shared" si="7"/>
        <v>-19.64333333333343</v>
      </c>
      <c r="T35" s="24">
        <f t="shared" si="8"/>
        <v>-54510250.00000027</v>
      </c>
    </row>
    <row r="36" spans="1:20" ht="12.75" customHeight="1">
      <c r="A36" s="11">
        <v>2016</v>
      </c>
      <c r="B36" s="44" t="s">
        <v>67</v>
      </c>
      <c r="C36" s="9">
        <v>42674</v>
      </c>
      <c r="D36" s="9">
        <v>42674</v>
      </c>
      <c r="E36" s="13">
        <v>3475000</v>
      </c>
      <c r="F36" s="7">
        <v>97</v>
      </c>
      <c r="G36" s="9">
        <v>42647</v>
      </c>
      <c r="H36" s="11">
        <v>52</v>
      </c>
      <c r="I36" s="23">
        <v>4</v>
      </c>
      <c r="J36" s="23">
        <v>14</v>
      </c>
      <c r="K36" s="9"/>
      <c r="L36" s="9">
        <v>42654.35666666667</v>
      </c>
      <c r="M36" s="11" t="s">
        <v>60</v>
      </c>
      <c r="N36" s="10"/>
      <c r="O36" s="10">
        <v>7029</v>
      </c>
      <c r="P36" s="20">
        <v>15568</v>
      </c>
      <c r="Q36" s="11"/>
      <c r="R36" s="19">
        <f t="shared" si="6"/>
        <v>0</v>
      </c>
      <c r="S36" s="17">
        <f t="shared" si="7"/>
        <v>-19.64333333333343</v>
      </c>
      <c r="T36" s="24">
        <f t="shared" si="8"/>
        <v>-68260583.33333367</v>
      </c>
    </row>
    <row r="37" spans="1:20" ht="12.75" customHeight="1">
      <c r="A37" s="11">
        <v>2016</v>
      </c>
      <c r="B37" s="44" t="s">
        <v>67</v>
      </c>
      <c r="C37" s="9">
        <v>42674</v>
      </c>
      <c r="D37" s="9">
        <v>42674</v>
      </c>
      <c r="E37" s="13">
        <v>2838400</v>
      </c>
      <c r="F37" s="7">
        <v>97</v>
      </c>
      <c r="G37" s="9">
        <v>42647</v>
      </c>
      <c r="H37" s="11">
        <v>52</v>
      </c>
      <c r="I37" s="23">
        <v>4</v>
      </c>
      <c r="J37" s="23">
        <v>14</v>
      </c>
      <c r="K37" s="9"/>
      <c r="L37" s="9">
        <v>42654.35666666667</v>
      </c>
      <c r="M37" s="11" t="s">
        <v>60</v>
      </c>
      <c r="N37" s="10"/>
      <c r="O37" s="10">
        <v>7029</v>
      </c>
      <c r="P37" s="20">
        <v>15568</v>
      </c>
      <c r="Q37" s="11"/>
      <c r="R37" s="19">
        <f t="shared" si="6"/>
        <v>0</v>
      </c>
      <c r="S37" s="17">
        <f t="shared" si="7"/>
        <v>-19.64333333333343</v>
      </c>
      <c r="T37" s="24">
        <f t="shared" si="8"/>
        <v>-55755637.33333361</v>
      </c>
    </row>
    <row r="38" spans="1:20" ht="12.75" customHeight="1">
      <c r="A38" s="11">
        <v>2016</v>
      </c>
      <c r="B38" s="44" t="s">
        <v>65</v>
      </c>
      <c r="C38" s="9">
        <v>42674</v>
      </c>
      <c r="D38" s="9">
        <v>42674</v>
      </c>
      <c r="E38" s="13">
        <v>1261050</v>
      </c>
      <c r="F38" s="7">
        <v>98</v>
      </c>
      <c r="G38" s="9">
        <v>42647</v>
      </c>
      <c r="H38" s="11">
        <v>52</v>
      </c>
      <c r="I38" s="23">
        <v>4</v>
      </c>
      <c r="J38" s="23">
        <v>14</v>
      </c>
      <c r="K38" s="9"/>
      <c r="L38" s="9">
        <v>42654.35666666667</v>
      </c>
      <c r="M38" s="11" t="s">
        <v>62</v>
      </c>
      <c r="N38" s="10"/>
      <c r="O38" s="10">
        <v>7029</v>
      </c>
      <c r="P38" s="20">
        <v>15569</v>
      </c>
      <c r="Q38" s="11"/>
      <c r="R38" s="19">
        <f aca="true" t="shared" si="9" ref="R38:R51">IF((K38-D38)&lt;0,0,K38-D38)</f>
        <v>0</v>
      </c>
      <c r="S38" s="17">
        <f aca="true" t="shared" si="10" ref="S38:S51">L38-D38-R38</f>
        <v>-19.64333333333343</v>
      </c>
      <c r="T38" s="24">
        <f aca="true" t="shared" si="11" ref="T38:T51">+S38*E38</f>
        <v>-24771225.500000123</v>
      </c>
    </row>
    <row r="39" spans="1:20" ht="12.75" customHeight="1">
      <c r="A39" s="11">
        <v>2016</v>
      </c>
      <c r="B39" s="44" t="s">
        <v>65</v>
      </c>
      <c r="C39" s="9">
        <v>42704</v>
      </c>
      <c r="D39" s="9">
        <v>42704</v>
      </c>
      <c r="E39" s="13">
        <v>1261050</v>
      </c>
      <c r="F39" s="7">
        <v>104</v>
      </c>
      <c r="G39" s="9">
        <v>42683</v>
      </c>
      <c r="H39" s="11">
        <v>52</v>
      </c>
      <c r="I39" s="23">
        <v>4</v>
      </c>
      <c r="J39" s="23">
        <v>14</v>
      </c>
      <c r="K39" s="9"/>
      <c r="L39" s="9">
        <v>42688.403078703705</v>
      </c>
      <c r="M39" s="11" t="s">
        <v>62</v>
      </c>
      <c r="N39" s="10"/>
      <c r="O39" s="10">
        <v>7029</v>
      </c>
      <c r="P39" s="20">
        <v>17719</v>
      </c>
      <c r="Q39" s="11"/>
      <c r="R39" s="19">
        <f t="shared" si="9"/>
        <v>0</v>
      </c>
      <c r="S39" s="17">
        <f t="shared" si="10"/>
        <v>-15.596921296295477</v>
      </c>
      <c r="T39" s="24">
        <f t="shared" si="11"/>
        <v>-19668497.600693412</v>
      </c>
    </row>
    <row r="40" spans="1:20" ht="12.75" customHeight="1">
      <c r="A40" s="11">
        <v>2016</v>
      </c>
      <c r="B40" s="44" t="s">
        <v>64</v>
      </c>
      <c r="C40" s="9">
        <v>42704</v>
      </c>
      <c r="D40" s="9">
        <v>42704</v>
      </c>
      <c r="E40" s="13">
        <v>2775000</v>
      </c>
      <c r="F40" s="7">
        <v>105</v>
      </c>
      <c r="G40" s="9">
        <v>42683</v>
      </c>
      <c r="H40" s="11">
        <v>52</v>
      </c>
      <c r="I40" s="23">
        <v>4</v>
      </c>
      <c r="J40" s="23">
        <v>14</v>
      </c>
      <c r="K40" s="9"/>
      <c r="L40" s="9">
        <v>42688.403078703705</v>
      </c>
      <c r="M40" s="11" t="s">
        <v>61</v>
      </c>
      <c r="N40" s="10"/>
      <c r="O40" s="10">
        <v>7029</v>
      </c>
      <c r="P40" s="20">
        <v>17720</v>
      </c>
      <c r="Q40" s="11"/>
      <c r="R40" s="19">
        <f t="shared" si="9"/>
        <v>0</v>
      </c>
      <c r="S40" s="17">
        <f t="shared" si="10"/>
        <v>-15.596921296295477</v>
      </c>
      <c r="T40" s="24">
        <f t="shared" si="11"/>
        <v>-43281456.59721995</v>
      </c>
    </row>
    <row r="41" spans="1:20" ht="12.75" customHeight="1">
      <c r="A41" s="11">
        <v>2016</v>
      </c>
      <c r="B41" s="44" t="s">
        <v>67</v>
      </c>
      <c r="C41" s="9">
        <v>42704</v>
      </c>
      <c r="D41" s="9">
        <v>42704</v>
      </c>
      <c r="E41" s="13">
        <v>3475000</v>
      </c>
      <c r="F41" s="7">
        <v>106</v>
      </c>
      <c r="G41" s="9">
        <v>42683</v>
      </c>
      <c r="H41" s="11">
        <v>52</v>
      </c>
      <c r="I41" s="23">
        <v>4</v>
      </c>
      <c r="J41" s="23">
        <v>14</v>
      </c>
      <c r="K41" s="9"/>
      <c r="L41" s="9">
        <v>42688.403078703705</v>
      </c>
      <c r="M41" s="11" t="s">
        <v>60</v>
      </c>
      <c r="N41" s="10"/>
      <c r="O41" s="10">
        <v>7029</v>
      </c>
      <c r="P41" s="20">
        <v>17721</v>
      </c>
      <c r="Q41" s="11"/>
      <c r="R41" s="19">
        <f t="shared" si="9"/>
        <v>0</v>
      </c>
      <c r="S41" s="17">
        <f t="shared" si="10"/>
        <v>-15.596921296295477</v>
      </c>
      <c r="T41" s="24">
        <f t="shared" si="11"/>
        <v>-54199301.50462678</v>
      </c>
    </row>
    <row r="42" spans="1:20" ht="12.75" customHeight="1">
      <c r="A42" s="11">
        <v>2016</v>
      </c>
      <c r="B42" s="44" t="s">
        <v>67</v>
      </c>
      <c r="C42" s="9">
        <v>42704</v>
      </c>
      <c r="D42" s="9">
        <v>42704</v>
      </c>
      <c r="E42" s="13">
        <v>2838400</v>
      </c>
      <c r="F42" s="7">
        <v>106</v>
      </c>
      <c r="G42" s="9">
        <v>42683</v>
      </c>
      <c r="H42" s="11">
        <v>52</v>
      </c>
      <c r="I42" s="23">
        <v>4</v>
      </c>
      <c r="J42" s="23">
        <v>14</v>
      </c>
      <c r="K42" s="9"/>
      <c r="L42" s="9">
        <v>42688.403078703705</v>
      </c>
      <c r="M42" s="11" t="s">
        <v>60</v>
      </c>
      <c r="N42" s="10"/>
      <c r="O42" s="10">
        <v>7029</v>
      </c>
      <c r="P42" s="20">
        <v>17721</v>
      </c>
      <c r="Q42" s="11"/>
      <c r="R42" s="19">
        <f t="shared" si="9"/>
        <v>0</v>
      </c>
      <c r="S42" s="17">
        <f t="shared" si="10"/>
        <v>-15.596921296295477</v>
      </c>
      <c r="T42" s="24">
        <f t="shared" si="11"/>
        <v>-44270301.40740508</v>
      </c>
    </row>
    <row r="43" spans="1:20" ht="12.75" customHeight="1">
      <c r="A43" s="11">
        <v>2016</v>
      </c>
      <c r="B43" s="44" t="s">
        <v>66</v>
      </c>
      <c r="C43" s="9">
        <v>42674</v>
      </c>
      <c r="D43" s="9">
        <v>42674</v>
      </c>
      <c r="E43" s="13">
        <v>1365000</v>
      </c>
      <c r="F43" s="7">
        <v>107</v>
      </c>
      <c r="G43" s="9">
        <v>42683</v>
      </c>
      <c r="H43" s="11">
        <v>52</v>
      </c>
      <c r="I43" s="23">
        <v>4</v>
      </c>
      <c r="J43" s="23">
        <v>14</v>
      </c>
      <c r="K43" s="9">
        <v>42688</v>
      </c>
      <c r="L43" s="9">
        <v>42688.403078703705</v>
      </c>
      <c r="M43" s="11" t="s">
        <v>63</v>
      </c>
      <c r="N43" s="10"/>
      <c r="O43" s="10">
        <v>7029</v>
      </c>
      <c r="P43" s="20">
        <v>17722</v>
      </c>
      <c r="Q43" s="11"/>
      <c r="R43" s="19">
        <f t="shared" si="9"/>
        <v>14</v>
      </c>
      <c r="S43" s="17">
        <f t="shared" si="10"/>
        <v>0.4030787037045229</v>
      </c>
      <c r="T43" s="24">
        <f t="shared" si="11"/>
        <v>550202.4305566738</v>
      </c>
    </row>
    <row r="44" spans="1:20" ht="12.75" customHeight="1">
      <c r="A44" s="11">
        <v>2016</v>
      </c>
      <c r="B44" s="44" t="s">
        <v>66</v>
      </c>
      <c r="C44" s="9">
        <v>42704</v>
      </c>
      <c r="D44" s="9">
        <v>42704</v>
      </c>
      <c r="E44" s="13">
        <v>1365000</v>
      </c>
      <c r="F44" s="7">
        <v>107</v>
      </c>
      <c r="G44" s="9">
        <v>42683</v>
      </c>
      <c r="H44" s="11">
        <v>52</v>
      </c>
      <c r="I44" s="23">
        <v>4</v>
      </c>
      <c r="J44" s="23">
        <v>14</v>
      </c>
      <c r="K44" s="9"/>
      <c r="L44" s="9">
        <v>42688.403078703705</v>
      </c>
      <c r="M44" s="11" t="s">
        <v>63</v>
      </c>
      <c r="N44" s="10"/>
      <c r="O44" s="10">
        <v>7029</v>
      </c>
      <c r="P44" s="20">
        <v>17722</v>
      </c>
      <c r="Q44" s="11"/>
      <c r="R44" s="19"/>
      <c r="S44" s="17"/>
      <c r="T44" s="24"/>
    </row>
    <row r="45" spans="1:20" ht="12.75" customHeight="1">
      <c r="A45" s="11">
        <v>2016</v>
      </c>
      <c r="B45" s="44" t="s">
        <v>64</v>
      </c>
      <c r="C45" s="9">
        <v>42735</v>
      </c>
      <c r="D45" s="9">
        <v>42735</v>
      </c>
      <c r="E45" s="13">
        <v>2775000</v>
      </c>
      <c r="F45" s="7">
        <v>112</v>
      </c>
      <c r="G45" s="9">
        <v>42711</v>
      </c>
      <c r="H45" s="11">
        <v>52</v>
      </c>
      <c r="I45" s="23">
        <v>4</v>
      </c>
      <c r="J45" s="23">
        <v>14</v>
      </c>
      <c r="K45" s="9"/>
      <c r="L45" s="9">
        <v>42717.43172453704</v>
      </c>
      <c r="M45" s="11" t="s">
        <v>61</v>
      </c>
      <c r="N45" s="10"/>
      <c r="O45" s="10">
        <v>7029</v>
      </c>
      <c r="P45" s="20">
        <v>20162</v>
      </c>
      <c r="Q45" s="11"/>
      <c r="R45" s="19">
        <f t="shared" si="9"/>
        <v>0</v>
      </c>
      <c r="S45" s="17">
        <f t="shared" si="10"/>
        <v>-17.56827546295972</v>
      </c>
      <c r="T45" s="24">
        <f t="shared" si="11"/>
        <v>-48751964.409713216</v>
      </c>
    </row>
    <row r="46" spans="1:20" ht="12.75" customHeight="1">
      <c r="A46" s="11">
        <v>2016</v>
      </c>
      <c r="B46" s="44" t="s">
        <v>67</v>
      </c>
      <c r="C46" s="9">
        <v>42735</v>
      </c>
      <c r="D46" s="9">
        <v>42735</v>
      </c>
      <c r="E46" s="13">
        <v>3475000</v>
      </c>
      <c r="F46" s="7">
        <v>114</v>
      </c>
      <c r="G46" s="9">
        <v>42711</v>
      </c>
      <c r="H46" s="11">
        <v>52</v>
      </c>
      <c r="I46" s="23">
        <v>4</v>
      </c>
      <c r="J46" s="23">
        <v>14</v>
      </c>
      <c r="K46" s="9"/>
      <c r="L46" s="9">
        <v>42717.43172453704</v>
      </c>
      <c r="M46" s="11" t="s">
        <v>60</v>
      </c>
      <c r="N46" s="10"/>
      <c r="O46" s="10">
        <v>7029</v>
      </c>
      <c r="P46" s="20">
        <v>20168</v>
      </c>
      <c r="Q46" s="11"/>
      <c r="R46" s="19">
        <f t="shared" si="9"/>
        <v>0</v>
      </c>
      <c r="S46" s="17">
        <f t="shared" si="10"/>
        <v>-17.56827546295972</v>
      </c>
      <c r="T46" s="24">
        <f t="shared" si="11"/>
        <v>-61049757.23378502</v>
      </c>
    </row>
    <row r="47" spans="1:20" ht="12.75" customHeight="1">
      <c r="A47" s="11">
        <v>2016</v>
      </c>
      <c r="B47" s="44" t="s">
        <v>67</v>
      </c>
      <c r="C47" s="9">
        <v>42735</v>
      </c>
      <c r="D47" s="9">
        <v>42735</v>
      </c>
      <c r="E47" s="13">
        <v>2838400</v>
      </c>
      <c r="F47" s="7">
        <v>114</v>
      </c>
      <c r="G47" s="9">
        <v>42711</v>
      </c>
      <c r="H47" s="11">
        <v>52</v>
      </c>
      <c r="I47" s="23">
        <v>4</v>
      </c>
      <c r="J47" s="23">
        <v>14</v>
      </c>
      <c r="K47" s="9"/>
      <c r="L47" s="9">
        <v>42717.43172453704</v>
      </c>
      <c r="M47" s="11" t="s">
        <v>60</v>
      </c>
      <c r="N47" s="10"/>
      <c r="O47" s="10">
        <v>7029</v>
      </c>
      <c r="P47" s="20">
        <v>20168</v>
      </c>
      <c r="Q47" s="11"/>
      <c r="R47" s="19">
        <f t="shared" si="9"/>
        <v>0</v>
      </c>
      <c r="S47" s="17">
        <f t="shared" si="10"/>
        <v>-17.56827546295972</v>
      </c>
      <c r="T47" s="24">
        <f t="shared" si="11"/>
        <v>-49865793.074064866</v>
      </c>
    </row>
    <row r="48" spans="1:20" ht="12.75" customHeight="1">
      <c r="A48" s="11">
        <v>2016</v>
      </c>
      <c r="B48" s="44" t="s">
        <v>65</v>
      </c>
      <c r="C48" s="9">
        <v>42735</v>
      </c>
      <c r="D48" s="9">
        <v>42735</v>
      </c>
      <c r="E48" s="13">
        <v>1261050</v>
      </c>
      <c r="F48" s="7">
        <v>115</v>
      </c>
      <c r="G48" s="9">
        <v>42711</v>
      </c>
      <c r="H48" s="11">
        <v>52</v>
      </c>
      <c r="I48" s="23">
        <v>4</v>
      </c>
      <c r="J48" s="23">
        <v>14</v>
      </c>
      <c r="K48" s="9"/>
      <c r="L48" s="9">
        <v>42717.43172453704</v>
      </c>
      <c r="M48" s="11" t="s">
        <v>62</v>
      </c>
      <c r="N48" s="10"/>
      <c r="O48" s="10">
        <v>7029</v>
      </c>
      <c r="P48" s="20">
        <v>20179</v>
      </c>
      <c r="Q48" s="11"/>
      <c r="R48" s="19">
        <f t="shared" si="9"/>
        <v>0</v>
      </c>
      <c r="S48" s="17">
        <f t="shared" si="10"/>
        <v>-17.56827546295972</v>
      </c>
      <c r="T48" s="24">
        <f t="shared" si="11"/>
        <v>-22154473.772565354</v>
      </c>
    </row>
    <row r="49" spans="1:20" ht="12.75" customHeight="1">
      <c r="A49" s="11">
        <v>2016</v>
      </c>
      <c r="B49" s="44" t="s">
        <v>66</v>
      </c>
      <c r="C49" s="9">
        <v>42735</v>
      </c>
      <c r="D49" s="9">
        <v>42735</v>
      </c>
      <c r="E49" s="13">
        <v>1365000</v>
      </c>
      <c r="F49" s="7">
        <v>120</v>
      </c>
      <c r="G49" s="9">
        <v>42716</v>
      </c>
      <c r="H49" s="11">
        <v>52</v>
      </c>
      <c r="I49" s="23">
        <v>4</v>
      </c>
      <c r="J49" s="23">
        <v>14</v>
      </c>
      <c r="K49" s="9"/>
      <c r="L49" s="9">
        <v>42718.657013888886</v>
      </c>
      <c r="M49" s="11" t="s">
        <v>63</v>
      </c>
      <c r="N49" s="10"/>
      <c r="O49" s="10">
        <v>7029</v>
      </c>
      <c r="P49" s="20">
        <v>20512</v>
      </c>
      <c r="Q49" s="11"/>
      <c r="R49" s="19">
        <f t="shared" si="9"/>
        <v>0</v>
      </c>
      <c r="S49" s="17">
        <f t="shared" si="10"/>
        <v>-16.342986111114442</v>
      </c>
      <c r="T49" s="24">
        <f t="shared" si="11"/>
        <v>-22308176.041671213</v>
      </c>
    </row>
    <row r="50" spans="1:20" ht="12.75" customHeight="1">
      <c r="A50" s="11">
        <v>2016</v>
      </c>
      <c r="B50" s="11"/>
      <c r="C50" s="9"/>
      <c r="D50" s="9"/>
      <c r="E50" s="13"/>
      <c r="F50" s="7"/>
      <c r="G50" s="9"/>
      <c r="H50" s="11">
        <v>52</v>
      </c>
      <c r="I50" s="23">
        <v>4</v>
      </c>
      <c r="J50" s="23"/>
      <c r="K50" s="9"/>
      <c r="L50" s="9"/>
      <c r="M50" s="11"/>
      <c r="N50" s="10"/>
      <c r="O50" s="10"/>
      <c r="P50" s="20"/>
      <c r="Q50" s="11"/>
      <c r="R50" s="19">
        <f t="shared" si="9"/>
        <v>0</v>
      </c>
      <c r="S50" s="17">
        <f t="shared" si="10"/>
        <v>0</v>
      </c>
      <c r="T50" s="24">
        <f t="shared" si="11"/>
        <v>0</v>
      </c>
    </row>
    <row r="51" spans="1:20" ht="12.75" customHeight="1">
      <c r="A51" s="11">
        <v>2016</v>
      </c>
      <c r="B51" s="11"/>
      <c r="C51" s="9"/>
      <c r="D51" s="9"/>
      <c r="E51" s="13"/>
      <c r="F51" s="7"/>
      <c r="G51" s="9"/>
      <c r="H51" s="11">
        <v>52</v>
      </c>
      <c r="I51" s="23">
        <v>4</v>
      </c>
      <c r="J51" s="23"/>
      <c r="K51" s="9"/>
      <c r="L51" s="9"/>
      <c r="M51" s="11"/>
      <c r="N51" s="10"/>
      <c r="O51" s="10"/>
      <c r="P51" s="20"/>
      <c r="Q51" s="11"/>
      <c r="R51" s="19">
        <f t="shared" si="9"/>
        <v>0</v>
      </c>
      <c r="S51" s="17">
        <f t="shared" si="10"/>
        <v>0</v>
      </c>
      <c r="T51" s="24">
        <f t="shared" si="11"/>
        <v>0</v>
      </c>
    </row>
    <row r="52" spans="1:21" ht="12.75">
      <c r="A52" s="11">
        <v>2016</v>
      </c>
      <c r="B52" s="11"/>
      <c r="C52" s="9"/>
      <c r="D52" s="9"/>
      <c r="E52" s="22"/>
      <c r="F52" s="7"/>
      <c r="G52" s="9"/>
      <c r="H52" s="11">
        <v>52</v>
      </c>
      <c r="I52" s="23">
        <v>4</v>
      </c>
      <c r="J52" s="23"/>
      <c r="K52" s="9"/>
      <c r="L52" s="9"/>
      <c r="M52" s="11"/>
      <c r="N52" s="10"/>
      <c r="O52" s="10"/>
      <c r="P52" s="20"/>
      <c r="Q52" s="11"/>
      <c r="R52" s="19">
        <f>IF((K52-D52)&lt;0,0,K52-D52)</f>
        <v>0</v>
      </c>
      <c r="S52" s="17">
        <f>L52-D52-R52</f>
        <v>0</v>
      </c>
      <c r="T52" s="24">
        <f>+S52*E52</f>
        <v>0</v>
      </c>
      <c r="U52" s="31"/>
    </row>
    <row r="53" spans="2:20" ht="12.75">
      <c r="B53" s="33" t="s">
        <v>20</v>
      </c>
      <c r="C53" s="1"/>
      <c r="D53" s="1"/>
      <c r="E53" s="32">
        <f>SUM(E3:E52)</f>
        <v>45028444.589999996</v>
      </c>
      <c r="T53" s="24">
        <f>SUM(T3:T52)</f>
        <v>-746950026.0940251</v>
      </c>
    </row>
    <row r="54" spans="2:4" ht="53.25">
      <c r="B54" s="35" t="s">
        <v>21</v>
      </c>
      <c r="C54" s="37">
        <f>+T53/E53</f>
        <v>-16.58840390547066</v>
      </c>
      <c r="D54" s="36" t="s">
        <v>22</v>
      </c>
    </row>
  </sheetData>
  <sheetProtection/>
  <printOptions horizontalCentered="1"/>
  <pageMargins left="0.2755905511811024" right="0.2362204724409449" top="0.5118110236220472" bottom="0.5511811023622047" header="0.31496062992125984" footer="0.31496062992125984"/>
  <pageSetup fitToHeight="4" fitToWidth="1" horizontalDpi="600" verticalDpi="600" orientation="landscape" paperSize="9" scale="53" r:id="rId1"/>
  <headerFooter alignWithMargins="0">
    <oddFooter>&amp;Rpag. n.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Sp2b Italiano</cp:lastModifiedBy>
  <cp:lastPrinted>2016-05-05T14:26:10Z</cp:lastPrinted>
  <dcterms:created xsi:type="dcterms:W3CDTF">1996-11-05T10:16:36Z</dcterms:created>
  <dcterms:modified xsi:type="dcterms:W3CDTF">2017-02-22T10:27:57Z</dcterms:modified>
  <cp:category/>
  <cp:version/>
  <cp:contentType/>
  <cp:contentStatus/>
</cp:coreProperties>
</file>